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ข้อมูลขึ้น Website\Y2025\งบการเงิน\Y2025\YE_2025\"/>
    </mc:Choice>
  </mc:AlternateContent>
  <bookViews>
    <workbookView xWindow="0" yWindow="0" windowWidth="23040" windowHeight="8496" activeTab="4"/>
  </bookViews>
  <sheets>
    <sheet name="7-9" sheetId="1" r:id="rId1"/>
    <sheet name="10" sheetId="2" r:id="rId2"/>
    <sheet name="11" sheetId="3" r:id="rId3"/>
    <sheet name="12" sheetId="4" r:id="rId4"/>
    <sheet name="13-14" sheetId="5" r:id="rId5"/>
  </sheets>
  <definedNames>
    <definedName name="_xlnm.Print_Area" localSheetId="1">'10'!$A$1:$L$55</definedName>
    <definedName name="_xlnm.Print_Area" localSheetId="4">'13-14'!$A$1:$L$121</definedName>
    <definedName name="_xlnm.Print_Area" localSheetId="0">'7-9'!$A$1:$M$152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O26" i="3"/>
  <c r="L101" i="5"/>
  <c r="J101" i="5"/>
  <c r="H101" i="5"/>
  <c r="L88" i="5"/>
  <c r="J88" i="5"/>
  <c r="H88" i="5"/>
  <c r="L26" i="5" l="1"/>
  <c r="L39" i="5" s="1"/>
  <c r="L42" i="5" s="1"/>
  <c r="L103" i="5" s="1"/>
  <c r="L106" i="5" s="1"/>
  <c r="L47" i="2"/>
  <c r="J47" i="2"/>
  <c r="H47" i="2"/>
  <c r="F47" i="2"/>
  <c r="L35" i="2"/>
  <c r="L38" i="2" s="1"/>
  <c r="H35" i="2"/>
  <c r="H38" i="2" s="1"/>
  <c r="L30" i="2"/>
  <c r="J30" i="2"/>
  <c r="H30" i="2"/>
  <c r="L24" i="2"/>
  <c r="H24" i="2"/>
  <c r="L19" i="2"/>
  <c r="J19" i="2"/>
  <c r="H19" i="2"/>
  <c r="L14" i="2"/>
  <c r="J14" i="2"/>
  <c r="H14" i="2"/>
  <c r="K130" i="1"/>
  <c r="M130" i="1"/>
  <c r="I130" i="1"/>
  <c r="M84" i="1"/>
  <c r="K84" i="1"/>
  <c r="I84" i="1"/>
  <c r="G84" i="1"/>
  <c r="M73" i="1"/>
  <c r="K73" i="1"/>
  <c r="I73" i="1"/>
  <c r="M41" i="1"/>
  <c r="K41" i="1"/>
  <c r="I41" i="1"/>
  <c r="M24" i="1"/>
  <c r="K24" i="1"/>
  <c r="I24" i="1"/>
  <c r="L49" i="2" l="1"/>
  <c r="H49" i="2"/>
  <c r="M86" i="1"/>
  <c r="M132" i="1" s="1"/>
  <c r="I43" i="1"/>
  <c r="K43" i="1"/>
  <c r="M43" i="1"/>
  <c r="K86" i="1"/>
  <c r="K132" i="1" s="1"/>
  <c r="I86" i="1"/>
  <c r="I132" i="1" s="1"/>
  <c r="A3" i="5"/>
  <c r="H12" i="5"/>
  <c r="Q24" i="3"/>
  <c r="Q23" i="3"/>
  <c r="Q22" i="3"/>
  <c r="Q24" i="4"/>
  <c r="Q23" i="4"/>
  <c r="Q22" i="4"/>
  <c r="A1" i="2"/>
  <c r="F30" i="2"/>
  <c r="H26" i="5" l="1"/>
  <c r="H39" i="5" s="1"/>
  <c r="H42" i="5" s="1"/>
  <c r="H103" i="5" s="1"/>
  <c r="H106" i="5" s="1"/>
  <c r="F101" i="5"/>
  <c r="F88" i="5"/>
  <c r="Q13" i="4"/>
  <c r="Q14" i="4"/>
  <c r="Q15" i="4"/>
  <c r="Q13" i="3"/>
  <c r="Q14" i="3"/>
  <c r="Q15" i="3"/>
  <c r="Q12" i="3"/>
  <c r="I18" i="3" l="1"/>
  <c r="I21" i="3" s="1"/>
  <c r="I26" i="3" s="1"/>
  <c r="G18" i="3"/>
  <c r="G21" i="3" s="1"/>
  <c r="G26" i="3" s="1"/>
  <c r="O18" i="3"/>
  <c r="O21" i="3" s="1"/>
  <c r="M18" i="3"/>
  <c r="M21" i="3" s="1"/>
  <c r="M26" i="3" s="1"/>
  <c r="K18" i="3"/>
  <c r="K21" i="3" s="1"/>
  <c r="K26" i="3" s="1"/>
  <c r="Q16" i="3"/>
  <c r="O18" i="4"/>
  <c r="O21" i="4" s="1"/>
  <c r="O26" i="4" s="1"/>
  <c r="M18" i="4"/>
  <c r="M21" i="4" s="1"/>
  <c r="M26" i="4" s="1"/>
  <c r="K18" i="4"/>
  <c r="K21" i="4" s="1"/>
  <c r="K26" i="4" s="1"/>
  <c r="I18" i="4"/>
  <c r="I21" i="4" s="1"/>
  <c r="I26" i="4" s="1"/>
  <c r="G18" i="4"/>
  <c r="G21" i="4" s="1"/>
  <c r="G26" i="4" s="1"/>
  <c r="Q16" i="4"/>
  <c r="Q12" i="4"/>
  <c r="Q18" i="4" l="1"/>
  <c r="Q21" i="4" s="1"/>
  <c r="Q26" i="4" s="1"/>
  <c r="Q18" i="3"/>
  <c r="Q21" i="3" s="1"/>
  <c r="Q26" i="3" s="1"/>
  <c r="G41" i="1" l="1"/>
  <c r="G24" i="1"/>
  <c r="G86" i="1" l="1"/>
  <c r="G43" i="1"/>
  <c r="A61" i="5" l="1"/>
  <c r="A58" i="5"/>
  <c r="A121" i="5" s="1"/>
  <c r="A32" i="4"/>
  <c r="A32" i="3"/>
  <c r="A3" i="3"/>
  <c r="A3" i="4" s="1"/>
  <c r="F19" i="2"/>
  <c r="F14" i="2"/>
  <c r="A1" i="5"/>
  <c r="A59" i="5" s="1"/>
  <c r="A152" i="1"/>
  <c r="A101" i="1"/>
  <c r="A53" i="1"/>
  <c r="A104" i="1" s="1"/>
  <c r="F21" i="2" l="1"/>
  <c r="F24" i="2" s="1"/>
  <c r="F32" i="2" s="1"/>
  <c r="F35" i="2" s="1"/>
  <c r="J21" i="2"/>
  <c r="A1" i="3"/>
  <c r="A1" i="4"/>
  <c r="J24" i="2" l="1"/>
  <c r="J32" i="2" s="1"/>
  <c r="J35" i="2" s="1"/>
  <c r="F12" i="5"/>
  <c r="F38" i="2"/>
  <c r="F49" i="2" s="1"/>
  <c r="F26" i="5" l="1"/>
  <c r="F39" i="5" s="1"/>
  <c r="F42" i="5" s="1"/>
  <c r="F103" i="5" s="1"/>
  <c r="J38" i="2"/>
  <c r="J49" i="2" s="1"/>
  <c r="J12" i="5"/>
  <c r="J26" i="5" s="1"/>
  <c r="J39" i="5" s="1"/>
  <c r="J42" i="5" s="1"/>
  <c r="J103" i="5" s="1"/>
  <c r="J106" i="5" s="1"/>
  <c r="F106" i="5" l="1"/>
  <c r="G130" i="1"/>
  <c r="G132" i="1" s="1"/>
</calcChain>
</file>

<file path=xl/sharedStrings.xml><?xml version="1.0" encoding="utf-8"?>
<sst xmlns="http://schemas.openxmlformats.org/spreadsheetml/2006/main" count="393" uniqueCount="211">
  <si>
    <t>Stone One Public Company Limited</t>
  </si>
  <si>
    <t>Statement of Financial Position</t>
  </si>
  <si>
    <t>As at 31 December 2025</t>
  </si>
  <si>
    <t>Consolidated</t>
  </si>
  <si>
    <t>Separate</t>
  </si>
  <si>
    <t xml:space="preserve"> financial statements</t>
  </si>
  <si>
    <t>financial statements</t>
  </si>
  <si>
    <t>2025</t>
  </si>
  <si>
    <t>2024</t>
  </si>
  <si>
    <t>Notes</t>
  </si>
  <si>
    <t>Baht</t>
  </si>
  <si>
    <t>Assets</t>
  </si>
  <si>
    <t>Current assets</t>
  </si>
  <si>
    <t>Cash and cash equivalents</t>
  </si>
  <si>
    <t>Financial assets measured at amortised cost</t>
  </si>
  <si>
    <t>Trade and other current receivables, net</t>
  </si>
  <si>
    <t>Short-term loan to other party</t>
  </si>
  <si>
    <t>Short-term loans to subsidiaries</t>
  </si>
  <si>
    <t>36.4</t>
  </si>
  <si>
    <t>Long-term loans to subsidiaries - current portion</t>
  </si>
  <si>
    <t>36.5</t>
  </si>
  <si>
    <t>-</t>
  </si>
  <si>
    <t>Inventories, net</t>
  </si>
  <si>
    <t>Other current assets</t>
  </si>
  <si>
    <t>Total current assets</t>
  </si>
  <si>
    <t>Non-current assets</t>
  </si>
  <si>
    <t>Restricted deposits at financial institutions</t>
  </si>
  <si>
    <t>Deposits at financial institutions used as collateral</t>
  </si>
  <si>
    <t>Investment in subsidiaries</t>
  </si>
  <si>
    <t>Long-term loans to subsidiaries</t>
  </si>
  <si>
    <t>Investment property, net</t>
  </si>
  <si>
    <t>Property, plant and equipment, net</t>
  </si>
  <si>
    <t>Right-of-use assets, net</t>
  </si>
  <si>
    <t>Intangible assets, net</t>
  </si>
  <si>
    <t>Deferred excavation costs, net</t>
  </si>
  <si>
    <t>Deferred mine rehabilitation costs, net</t>
  </si>
  <si>
    <t>Other non-current assets</t>
  </si>
  <si>
    <t>Total non-current assets</t>
  </si>
  <si>
    <t>Total assets</t>
  </si>
  <si>
    <t>………………………………………………..               ………………………………………………..</t>
  </si>
  <si>
    <t xml:space="preserve">                                       (                                            )                        (                                            )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</si>
  <si>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</si>
  <si>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color theme="1"/>
        <rFont val="Arial"/>
        <family val="2"/>
      </rPr>
      <t>(continued)</t>
    </r>
  </si>
  <si>
    <t>Liabilities and equity</t>
  </si>
  <si>
    <t>Current liabilities</t>
  </si>
  <si>
    <t>Trade and other current payables</t>
  </si>
  <si>
    <t>Long-term loans from a financial institution</t>
  </si>
  <si>
    <t xml:space="preserve"> - current portion</t>
  </si>
  <si>
    <t>Corporate income tax payable</t>
  </si>
  <si>
    <t>Other current provisions</t>
  </si>
  <si>
    <t>Other current liabilities</t>
  </si>
  <si>
    <t>Total current liabilities</t>
  </si>
  <si>
    <t>Non-current liabilities</t>
  </si>
  <si>
    <t>Other non-current payables</t>
  </si>
  <si>
    <t>Long-term loan from a financial institution</t>
  </si>
  <si>
    <t>Lease liabilities, net</t>
  </si>
  <si>
    <t>Deferred tax liabilities</t>
  </si>
  <si>
    <t>Other non-current provisions</t>
  </si>
  <si>
    <t>Employee benefit obligations</t>
  </si>
  <si>
    <t xml:space="preserve">Total non-current liabilities </t>
  </si>
  <si>
    <t>Total liabilities</t>
  </si>
  <si>
    <t>Note</t>
  </si>
  <si>
    <r>
      <t>Liabilities and equity</t>
    </r>
    <r>
      <rPr>
        <sz val="9"/>
        <color theme="1"/>
        <rFont val="Arial"/>
        <family val="2"/>
      </rPr>
      <t xml:space="preserve"> (Continued)</t>
    </r>
  </si>
  <si>
    <t xml:space="preserve">Equity </t>
  </si>
  <si>
    <t>Share capital</t>
  </si>
  <si>
    <t>Registered share capital</t>
  </si>
  <si>
    <t xml:space="preserve">   Ordinary shares, 307,134,600 shares </t>
  </si>
  <si>
    <t xml:space="preserve">  of par Baht 1 each</t>
  </si>
  <si>
    <t>Issued and paid-up share capital</t>
  </si>
  <si>
    <t xml:space="preserve">   Ordinary shares, 242,134,600 shares </t>
  </si>
  <si>
    <t xml:space="preserve">Ordinary shares, 307,134,600 shares </t>
  </si>
  <si>
    <t>Share premium</t>
  </si>
  <si>
    <t xml:space="preserve">Surplus on share-based payment </t>
  </si>
  <si>
    <t>Retained earnings</t>
  </si>
  <si>
    <t>Appropriated - legal reserve</t>
  </si>
  <si>
    <t>Unappropriated</t>
  </si>
  <si>
    <t>Total equity</t>
  </si>
  <si>
    <t>Total liabilities and equity</t>
  </si>
  <si>
    <t>Statement of Comprehensive Income</t>
  </si>
  <si>
    <t>For the year ended 31 December 2025</t>
  </si>
  <si>
    <t>Revenue from sales and services</t>
  </si>
  <si>
    <t>Management fee</t>
  </si>
  <si>
    <t>36.1</t>
  </si>
  <si>
    <t>Total revenue</t>
  </si>
  <si>
    <t>Cost of sales and cost of services</t>
  </si>
  <si>
    <t>Management cost</t>
  </si>
  <si>
    <t>Total cost</t>
  </si>
  <si>
    <t>Gross profit</t>
  </si>
  <si>
    <t>Other income</t>
  </si>
  <si>
    <t>Profit before expenses</t>
  </si>
  <si>
    <t>Selling expenses and distribution costs</t>
  </si>
  <si>
    <t>Administrative expenses</t>
  </si>
  <si>
    <t>Reversal of expected credit losses</t>
  </si>
  <si>
    <t>Profit before financial cost and income tax</t>
  </si>
  <si>
    <t>Financial costs</t>
  </si>
  <si>
    <t>Profit before income tax</t>
  </si>
  <si>
    <t xml:space="preserve">Income tax </t>
  </si>
  <si>
    <t>Profit for the year</t>
  </si>
  <si>
    <t>Other comprehensive income:</t>
  </si>
  <si>
    <t xml:space="preserve">Item that will not be reclassified subsequently </t>
  </si>
  <si>
    <t>to profit or loss</t>
  </si>
  <si>
    <t xml:space="preserve">Remeasurement of employment </t>
  </si>
  <si>
    <t>benefit obligations, net of tax</t>
  </si>
  <si>
    <t xml:space="preserve">Other comprehensive income </t>
  </si>
  <si>
    <t>for the year, net of tax</t>
  </si>
  <si>
    <t>Total comprehensive income for the year</t>
  </si>
  <si>
    <t>Earnings per share</t>
  </si>
  <si>
    <t xml:space="preserve">Basic earnings per share (Baht per share) </t>
  </si>
  <si>
    <t>Statement of Changes in Equity</t>
  </si>
  <si>
    <t>Consolidated financial statements</t>
  </si>
  <si>
    <t>Issued and</t>
  </si>
  <si>
    <t>Surplus on</t>
  </si>
  <si>
    <t xml:space="preserve"> paid-up</t>
  </si>
  <si>
    <t>Premium on</t>
  </si>
  <si>
    <t>share-based</t>
  </si>
  <si>
    <t>Appropriated</t>
  </si>
  <si>
    <t>Total</t>
  </si>
  <si>
    <t>share capital</t>
  </si>
  <si>
    <t>payment</t>
  </si>
  <si>
    <t>-  legal reserve</t>
  </si>
  <si>
    <t>equity</t>
  </si>
  <si>
    <t>Opening balance as at 1 January 2024</t>
  </si>
  <si>
    <t>Issuance of ordinary shares</t>
  </si>
  <si>
    <t>Dividend payments</t>
  </si>
  <si>
    <t>Legal reserve</t>
  </si>
  <si>
    <t>Closing balance as at 31 December 2024</t>
  </si>
  <si>
    <t>Opening balance as at 1 January 2025</t>
  </si>
  <si>
    <t>Closing balance as at 31 December 2025</t>
  </si>
  <si>
    <r>
      <t xml:space="preserve">Statement of Changes in Equity </t>
    </r>
    <r>
      <rPr>
        <sz val="9"/>
        <rFont val="Arial"/>
        <family val="2"/>
      </rPr>
      <t>(continued)</t>
    </r>
  </si>
  <si>
    <t>Separate financial statements</t>
  </si>
  <si>
    <t>- legal reserve</t>
  </si>
  <si>
    <t>Statements of Cash Flows</t>
  </si>
  <si>
    <t>Cash flows from operating activities</t>
  </si>
  <si>
    <t xml:space="preserve">Adjustments to reconcile profit before income tax </t>
  </si>
  <si>
    <t>to net cash from operating activities</t>
  </si>
  <si>
    <t xml:space="preserve">   </t>
  </si>
  <si>
    <t>- Depreciation</t>
  </si>
  <si>
    <t>18,19</t>
  </si>
  <si>
    <t>- Amortisation</t>
  </si>
  <si>
    <t>20, 21, 22</t>
  </si>
  <si>
    <t>- Allowance for expected credit losses (reversal)</t>
  </si>
  <si>
    <t>- Allowance for inventory obsolete (reversal)</t>
  </si>
  <si>
    <t>13</t>
  </si>
  <si>
    <t>- Gain on disposal and write-off of fixed assets</t>
  </si>
  <si>
    <t>- Employee benefit obligations</t>
  </si>
  <si>
    <t>28</t>
  </si>
  <si>
    <t>- Interest income</t>
  </si>
  <si>
    <t>- Financial costs</t>
  </si>
  <si>
    <t xml:space="preserve">Profit from operating activities before </t>
  </si>
  <si>
    <t>changes in working capital</t>
  </si>
  <si>
    <t>Changes in working capital</t>
  </si>
  <si>
    <t>- Trade and other current receivables</t>
  </si>
  <si>
    <t>- Inventories</t>
  </si>
  <si>
    <t>- Other current assets</t>
  </si>
  <si>
    <t>- Other non-current assets</t>
  </si>
  <si>
    <t>- Trade and other current payables</t>
  </si>
  <si>
    <t>- Other current liabilities</t>
  </si>
  <si>
    <t>- Other current provisions</t>
  </si>
  <si>
    <t>- Employee benefit obligation paid</t>
  </si>
  <si>
    <t>Cash generated from operations</t>
  </si>
  <si>
    <t>- Income tax paid</t>
  </si>
  <si>
    <t>Net cash generated from operating activities</t>
  </si>
  <si>
    <t>Cash flows from investing activities</t>
  </si>
  <si>
    <t xml:space="preserve">Redemption in financial assets </t>
  </si>
  <si>
    <t>measured at amortised cost</t>
  </si>
  <si>
    <t>Payment for deposits</t>
  </si>
  <si>
    <t>Payment for investment in subsidiaries</t>
  </si>
  <si>
    <t>16</t>
  </si>
  <si>
    <t>Payment for purchase of net assets</t>
  </si>
  <si>
    <t>Payment for purchase of fixed assets</t>
  </si>
  <si>
    <t>Proceeds from disposal of fixed assets</t>
  </si>
  <si>
    <t>Payment for purchase of intangible assets</t>
  </si>
  <si>
    <t>Interest received</t>
  </si>
  <si>
    <t>Payment for short-term loan to other party</t>
  </si>
  <si>
    <t>12</t>
  </si>
  <si>
    <t>Proceeds from short-term loans to a subsidiary</t>
  </si>
  <si>
    <t>Payment for long-term loans to a subsidiary</t>
  </si>
  <si>
    <t>Proceeds from long-term loans to a subsidiary</t>
  </si>
  <si>
    <t>Net cash used in investing activities</t>
  </si>
  <si>
    <t>Cash flows from financing activities</t>
  </si>
  <si>
    <t>Proceeds from short-term loan from a financial institution</t>
  </si>
  <si>
    <t>Payment for short-term loan from a financial institution</t>
  </si>
  <si>
    <t>Proceeds from long-term loans from a financial institution</t>
  </si>
  <si>
    <t>25</t>
  </si>
  <si>
    <t>Payment for long-term loans from a financial institution</t>
  </si>
  <si>
    <t>Payment for lease liabilities</t>
  </si>
  <si>
    <t>Interest paid</t>
  </si>
  <si>
    <t>Proceeds from ordinary shares issued</t>
  </si>
  <si>
    <t>Payment for transaction costs related to share issued</t>
  </si>
  <si>
    <t>Dividends paid</t>
  </si>
  <si>
    <t>34</t>
  </si>
  <si>
    <t>Cash and cash equivalents at the beginning of the year</t>
  </si>
  <si>
    <t>Cash and cash equivalents at the end of the year</t>
  </si>
  <si>
    <t>Non-cash transactions:</t>
  </si>
  <si>
    <t>-  Transfer inventory to fixed assets</t>
  </si>
  <si>
    <t>Purchase of fixed assets and intangible assets on payable</t>
  </si>
  <si>
    <t>Acquisition of right-of-use assets under lease liabilities</t>
  </si>
  <si>
    <t>Increase in deferred excavation costs</t>
  </si>
  <si>
    <t>Net cash generated from financing activities</t>
  </si>
  <si>
    <t>Lease liabilities - current portion</t>
  </si>
  <si>
    <t>Payment for excavation cost</t>
  </si>
  <si>
    <t>Deferred tax assets</t>
  </si>
  <si>
    <t>- Other non-current payables</t>
  </si>
  <si>
    <t>Net (decrease) increase in cash and cash equivalents</t>
  </si>
  <si>
    <t>Total expenses</t>
  </si>
  <si>
    <t xml:space="preserve">- (Gain) loss on modification of long-term loans to a subsidiary </t>
  </si>
  <si>
    <t>Payment for short-term loans to subsidiaries</t>
  </si>
  <si>
    <t xml:space="preserve">Agreement modification of long-term loans to a subsidiary </t>
  </si>
  <si>
    <t>11</t>
  </si>
  <si>
    <t>- Other non-current provisions</t>
  </si>
  <si>
    <r>
      <t xml:space="preserve">Statements of Cash Flows </t>
    </r>
    <r>
      <rPr>
        <sz val="9"/>
        <rFont val="Arial"/>
        <family val="2"/>
      </rPr>
      <t>(continued)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</si>
</sst>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"/>
    <numFmt numFmtId="166" formatCode="#,##0;\(#,##0\);&quot;-&quot;;@"/>
    <numFmt numFmtId="167" formatCode="#,##0;\(#,##0\);\-"/>
    <numFmt numFmtId="168" formatCode="#,##0.0;\(#,##0.0\)"/>
    <numFmt numFmtId="169" formatCode="_(* #,##0_);_(* \(#,##0\);_(* &quot;-&quot;??_);_(@_)"/>
    <numFmt numFmtId="170" formatCode="#,##0;\(#,##0\);&quot;-&quot;"/>
    <numFmt numFmtId="171" formatCode="#,##0.00;\(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ngsana New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0"/>
      <name val="Cordia New"/>
      <family val="2"/>
    </font>
    <font>
      <sz val="10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4">
    <xf numFmtId="0" fontId="0" fillId="0" borderId="0" xfId="0"/>
    <xf numFmtId="169" fontId="4" fillId="0" borderId="0" xfId="3" applyNumberFormat="1" applyFont="1" applyFill="1" applyBorder="1" applyAlignment="1">
      <alignment horizontal="right" vertical="center"/>
    </xf>
    <xf numFmtId="169" fontId="4" fillId="0" borderId="0" xfId="3" applyNumberFormat="1" applyFont="1" applyFill="1" applyAlignment="1">
      <alignment vertical="center"/>
    </xf>
    <xf numFmtId="169" fontId="4" fillId="0" borderId="1" xfId="3" applyNumberFormat="1" applyFont="1" applyFill="1" applyBorder="1" applyAlignment="1">
      <alignment horizontal="right" vertical="center"/>
    </xf>
    <xf numFmtId="43" fontId="4" fillId="0" borderId="0" xfId="3" applyFont="1" applyFill="1" applyAlignment="1">
      <alignment vertical="center"/>
    </xf>
    <xf numFmtId="169" fontId="4" fillId="0" borderId="2" xfId="3" applyNumberFormat="1" applyFont="1" applyFill="1" applyBorder="1" applyAlignment="1">
      <alignment horizontal="right" vertical="center"/>
    </xf>
    <xf numFmtId="167" fontId="4" fillId="0" borderId="0" xfId="3" applyNumberFormat="1" applyFont="1" applyFill="1" applyBorder="1" applyAlignment="1">
      <alignment horizontal="right" vertical="center"/>
    </xf>
    <xf numFmtId="169" fontId="4" fillId="0" borderId="0" xfId="3" applyNumberFormat="1" applyFont="1" applyFill="1" applyBorder="1" applyAlignment="1">
      <alignment vertical="center"/>
    </xf>
    <xf numFmtId="167" fontId="4" fillId="0" borderId="0" xfId="3" applyNumberFormat="1" applyFont="1" applyFill="1" applyBorder="1" applyAlignment="1">
      <alignment vertical="center"/>
    </xf>
    <xf numFmtId="169" fontId="9" fillId="0" borderId="0" xfId="3" applyNumberFormat="1" applyFont="1" applyFill="1" applyBorder="1" applyAlignment="1">
      <alignment horizontal="right" vertical="center"/>
    </xf>
    <xf numFmtId="169" fontId="9" fillId="0" borderId="0" xfId="3" applyNumberFormat="1" applyFont="1" applyFill="1" applyAlignment="1">
      <alignment vertical="center"/>
    </xf>
    <xf numFmtId="171" fontId="4" fillId="0" borderId="0" xfId="1" applyNumberFormat="1" applyFont="1" applyFill="1" applyBorder="1" applyAlignment="1">
      <alignment horizontal="right" vertical="center"/>
    </xf>
    <xf numFmtId="165" fontId="10" fillId="0" borderId="0" xfId="2" applyNumberFormat="1" applyFont="1" applyAlignment="1">
      <alignment vertical="center"/>
    </xf>
    <xf numFmtId="165" fontId="9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vertical="center"/>
    </xf>
    <xf numFmtId="166" fontId="9" fillId="0" borderId="0" xfId="2" applyNumberFormat="1" applyFont="1" applyAlignment="1">
      <alignment horizontal="right" vertical="center"/>
    </xf>
    <xf numFmtId="165" fontId="10" fillId="0" borderId="1" xfId="2" applyNumberFormat="1" applyFont="1" applyBorder="1" applyAlignment="1">
      <alignment vertical="center"/>
    </xf>
    <xf numFmtId="165" fontId="9" fillId="0" borderId="1" xfId="2" applyNumberFormat="1" applyFont="1" applyBorder="1" applyAlignment="1">
      <alignment horizontal="center" vertical="center"/>
    </xf>
    <xf numFmtId="165" fontId="9" fillId="0" borderId="1" xfId="2" applyNumberFormat="1" applyFont="1" applyBorder="1" applyAlignment="1">
      <alignment vertical="center"/>
    </xf>
    <xf numFmtId="166" fontId="9" fillId="0" borderId="1" xfId="2" applyNumberFormat="1" applyFont="1" applyBorder="1" applyAlignment="1">
      <alignment horizontal="right" vertical="center"/>
    </xf>
    <xf numFmtId="165" fontId="10" fillId="0" borderId="0" xfId="2" applyNumberFormat="1" applyFont="1" applyAlignment="1">
      <alignment horizontal="center" vertical="center"/>
    </xf>
    <xf numFmtId="166" fontId="10" fillId="0" borderId="0" xfId="2" quotePrefix="1" applyNumberFormat="1" applyFont="1" applyAlignment="1">
      <alignment horizontal="right" vertical="center"/>
    </xf>
    <xf numFmtId="165" fontId="10" fillId="0" borderId="1" xfId="2" applyNumberFormat="1" applyFont="1" applyBorder="1" applyAlignment="1">
      <alignment horizontal="center" vertical="center"/>
    </xf>
    <xf numFmtId="166" fontId="10" fillId="0" borderId="2" xfId="2" applyNumberFormat="1" applyFont="1" applyBorder="1" applyAlignment="1">
      <alignment horizontal="right" vertical="center"/>
    </xf>
    <xf numFmtId="166" fontId="10" fillId="0" borderId="0" xfId="2" applyNumberFormat="1" applyFont="1" applyAlignment="1">
      <alignment horizontal="right" vertical="center"/>
    </xf>
    <xf numFmtId="166" fontId="9" fillId="0" borderId="0" xfId="2" applyNumberFormat="1" applyFont="1" applyAlignment="1">
      <alignment vertical="center"/>
    </xf>
    <xf numFmtId="170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9" fillId="0" borderId="0" xfId="2" quotePrefix="1" applyNumberFormat="1" applyFont="1" applyAlignment="1">
      <alignment horizontal="center" vertical="center"/>
    </xf>
    <xf numFmtId="165" fontId="9" fillId="0" borderId="0" xfId="0" quotePrefix="1" applyNumberFormat="1" applyFont="1" applyAlignment="1">
      <alignment vertical="center"/>
    </xf>
    <xf numFmtId="168" fontId="9" fillId="0" borderId="0" xfId="2" quotePrefix="1" applyNumberFormat="1" applyFont="1" applyAlignment="1">
      <alignment horizontal="center" vertical="center"/>
    </xf>
    <xf numFmtId="166" fontId="9" fillId="0" borderId="2" xfId="2" applyNumberFormat="1" applyFont="1" applyBorder="1" applyAlignment="1">
      <alignment horizontal="right" vertical="center"/>
    </xf>
    <xf numFmtId="168" fontId="9" fillId="0" borderId="0" xfId="2" applyNumberFormat="1" applyFont="1" applyAlignment="1">
      <alignment horizontal="center" vertical="center"/>
    </xf>
    <xf numFmtId="166" fontId="9" fillId="0" borderId="3" xfId="2" applyNumberFormat="1" applyFont="1" applyBorder="1" applyAlignment="1">
      <alignment horizontal="right" vertical="center"/>
    </xf>
    <xf numFmtId="165" fontId="4" fillId="0" borderId="0" xfId="14" applyNumberFormat="1" applyFont="1" applyAlignment="1">
      <alignment vertical="center"/>
    </xf>
    <xf numFmtId="165" fontId="4" fillId="0" borderId="0" xfId="15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4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4" fillId="0" borderId="0" xfId="2" applyNumberFormat="1" applyFont="1" applyAlignment="1">
      <alignment vertical="center"/>
    </xf>
    <xf numFmtId="37" fontId="9" fillId="0" borderId="0" xfId="0" applyNumberFormat="1" applyFont="1" applyAlignment="1">
      <alignment vertical="center"/>
    </xf>
    <xf numFmtId="165" fontId="9" fillId="0" borderId="4" xfId="2" applyNumberFormat="1" applyFont="1" applyBorder="1" applyAlignment="1">
      <alignment vertical="center"/>
    </xf>
    <xf numFmtId="165" fontId="3" fillId="0" borderId="0" xfId="2" applyNumberFormat="1" applyFont="1" applyAlignment="1">
      <alignment vertical="center"/>
    </xf>
    <xf numFmtId="165" fontId="3" fillId="0" borderId="0" xfId="10" applyNumberFormat="1" applyFont="1" applyAlignment="1">
      <alignment horizontal="left" vertical="center"/>
    </xf>
    <xf numFmtId="49" fontId="4" fillId="0" borderId="0" xfId="10" applyNumberFormat="1" applyFont="1" applyAlignment="1">
      <alignment horizontal="center" vertical="center"/>
    </xf>
    <xf numFmtId="165" fontId="4" fillId="0" borderId="0" xfId="10" applyNumberFormat="1" applyFont="1" applyAlignment="1">
      <alignment horizontal="left" vertical="center"/>
    </xf>
    <xf numFmtId="41" fontId="4" fillId="0" borderId="0" xfId="10" applyNumberFormat="1" applyFont="1" applyAlignment="1">
      <alignment horizontal="left" vertical="center"/>
    </xf>
    <xf numFmtId="41" fontId="4" fillId="0" borderId="0" xfId="10" applyNumberFormat="1" applyFont="1" applyAlignment="1">
      <alignment horizontal="center" vertical="center"/>
    </xf>
    <xf numFmtId="167" fontId="4" fillId="0" borderId="0" xfId="10" applyNumberFormat="1" applyFont="1" applyAlignment="1">
      <alignment horizontal="right" vertical="center"/>
    </xf>
    <xf numFmtId="165" fontId="4" fillId="0" borderId="0" xfId="10" applyNumberFormat="1" applyFont="1" applyAlignment="1">
      <alignment vertical="center"/>
    </xf>
    <xf numFmtId="165" fontId="3" fillId="0" borderId="2" xfId="2" applyNumberFormat="1" applyFont="1" applyBorder="1" applyAlignment="1">
      <alignment vertical="center"/>
    </xf>
    <xf numFmtId="165" fontId="3" fillId="0" borderId="2" xfId="10" applyNumberFormat="1" applyFont="1" applyBorder="1" applyAlignment="1">
      <alignment horizontal="left" vertical="center"/>
    </xf>
    <xf numFmtId="49" fontId="4" fillId="0" borderId="1" xfId="10" applyNumberFormat="1" applyFont="1" applyBorder="1" applyAlignment="1">
      <alignment horizontal="center" vertical="center"/>
    </xf>
    <xf numFmtId="165" fontId="4" fillId="0" borderId="1" xfId="10" applyNumberFormat="1" applyFont="1" applyBorder="1" applyAlignment="1">
      <alignment horizontal="left" vertical="center"/>
    </xf>
    <xf numFmtId="41" fontId="4" fillId="0" borderId="1" xfId="10" applyNumberFormat="1" applyFont="1" applyBorder="1" applyAlignment="1">
      <alignment horizontal="left" vertical="center"/>
    </xf>
    <xf numFmtId="41" fontId="4" fillId="0" borderId="1" xfId="10" applyNumberFormat="1" applyFont="1" applyBorder="1" applyAlignment="1">
      <alignment horizontal="center" vertical="center"/>
    </xf>
    <xf numFmtId="167" fontId="4" fillId="0" borderId="1" xfId="10" applyNumberFormat="1" applyFont="1" applyBorder="1" applyAlignment="1">
      <alignment horizontal="right" vertical="center"/>
    </xf>
    <xf numFmtId="165" fontId="3" fillId="0" borderId="0" xfId="2" applyNumberFormat="1" applyFont="1" applyAlignment="1">
      <alignment horizontal="center" vertical="center"/>
    </xf>
    <xf numFmtId="41" fontId="3" fillId="0" borderId="0" xfId="10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166" fontId="3" fillId="0" borderId="0" xfId="2" quotePrefix="1" applyNumberFormat="1" applyFont="1" applyAlignment="1">
      <alignment horizontal="right" vertical="center"/>
    </xf>
    <xf numFmtId="49" fontId="3" fillId="0" borderId="2" xfId="2" applyNumberFormat="1" applyFont="1" applyBorder="1" applyAlignment="1">
      <alignment horizontal="center" vertical="center"/>
    </xf>
    <xf numFmtId="166" fontId="3" fillId="0" borderId="2" xfId="2" applyNumberFormat="1" applyFont="1" applyBorder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167" fontId="3" fillId="0" borderId="2" xfId="2" applyNumberFormat="1" applyFont="1" applyBorder="1" applyAlignment="1">
      <alignment horizontal="right" vertical="center"/>
    </xf>
    <xf numFmtId="49" fontId="3" fillId="0" borderId="0" xfId="2" applyNumberFormat="1" applyFont="1" applyAlignment="1">
      <alignment horizontal="center" vertical="center"/>
    </xf>
    <xf numFmtId="41" fontId="4" fillId="0" borderId="0" xfId="10" applyNumberFormat="1" applyFont="1" applyAlignment="1">
      <alignment horizontal="right" vertical="center"/>
    </xf>
    <xf numFmtId="165" fontId="4" fillId="0" borderId="0" xfId="1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vertical="center"/>
    </xf>
    <xf numFmtId="165" fontId="4" fillId="0" borderId="0" xfId="10" quotePrefix="1" applyNumberFormat="1" applyFont="1" applyAlignment="1">
      <alignment vertical="center"/>
    </xf>
    <xf numFmtId="49" fontId="4" fillId="0" borderId="0" xfId="10" applyNumberFormat="1" applyFont="1" applyAlignment="1">
      <alignment horizontal="left" vertical="center"/>
    </xf>
    <xf numFmtId="165" fontId="4" fillId="0" borderId="0" xfId="10" applyNumberFormat="1" applyFont="1" applyAlignment="1">
      <alignment horizontal="right" vertical="center"/>
    </xf>
    <xf numFmtId="49" fontId="4" fillId="0" borderId="2" xfId="10" applyNumberFormat="1" applyFont="1" applyBorder="1" applyAlignment="1">
      <alignment horizontal="center" vertical="center"/>
    </xf>
    <xf numFmtId="165" fontId="4" fillId="0" borderId="2" xfId="10" applyNumberFormat="1" applyFont="1" applyBorder="1" applyAlignment="1">
      <alignment horizontal="left" vertical="center"/>
    </xf>
    <xf numFmtId="41" fontId="4" fillId="0" borderId="2" xfId="10" applyNumberFormat="1" applyFont="1" applyBorder="1" applyAlignment="1">
      <alignment horizontal="left" vertical="center"/>
    </xf>
    <xf numFmtId="41" fontId="4" fillId="0" borderId="2" xfId="10" applyNumberFormat="1" applyFont="1" applyBorder="1" applyAlignment="1">
      <alignment horizontal="center" vertical="center"/>
    </xf>
    <xf numFmtId="167" fontId="4" fillId="0" borderId="2" xfId="10" applyNumberFormat="1" applyFont="1" applyBorder="1" applyAlignment="1">
      <alignment horizontal="right" vertical="center"/>
    </xf>
    <xf numFmtId="49" fontId="3" fillId="0" borderId="1" xfId="2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49" fontId="4" fillId="0" borderId="0" xfId="10" quotePrefix="1" applyNumberFormat="1" applyFont="1" applyAlignment="1">
      <alignment horizontal="center" vertical="center"/>
    </xf>
    <xf numFmtId="167" fontId="4" fillId="0" borderId="0" xfId="10" applyNumberFormat="1" applyFont="1" applyAlignment="1">
      <alignment vertical="center"/>
    </xf>
    <xf numFmtId="41" fontId="4" fillId="0" borderId="0" xfId="1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2" xfId="0" applyNumberFormat="1" applyFont="1" applyBorder="1" applyAlignment="1">
      <alignment vertical="center"/>
    </xf>
    <xf numFmtId="167" fontId="4" fillId="0" borderId="3" xfId="10" applyNumberFormat="1" applyFont="1" applyBorder="1" applyAlignment="1">
      <alignment vertical="center"/>
    </xf>
    <xf numFmtId="165" fontId="4" fillId="0" borderId="0" xfId="10" applyNumberFormat="1" applyFont="1" applyAlignment="1">
      <alignment horizontal="center" vertical="center"/>
    </xf>
    <xf numFmtId="165" fontId="4" fillId="0" borderId="0" xfId="0" quotePrefix="1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0" xfId="11" applyNumberFormat="1" applyFont="1" applyAlignment="1">
      <alignment horizontal="left" vertical="center"/>
    </xf>
    <xf numFmtId="0" fontId="4" fillId="0" borderId="0" xfId="10" applyFont="1" applyAlignment="1">
      <alignment vertical="center"/>
    </xf>
    <xf numFmtId="49" fontId="4" fillId="0" borderId="0" xfId="10" applyNumberFormat="1" applyFont="1" applyAlignment="1">
      <alignment vertical="center"/>
    </xf>
    <xf numFmtId="165" fontId="4" fillId="0" borderId="0" xfId="2" applyNumberFormat="1" applyFont="1" applyAlignment="1">
      <alignment horizontal="center" vertical="center"/>
    </xf>
    <xf numFmtId="165" fontId="4" fillId="0" borderId="0" xfId="2" applyNumberFormat="1" applyFont="1" applyAlignment="1">
      <alignment horizontal="right" vertical="center"/>
    </xf>
    <xf numFmtId="166" fontId="4" fillId="0" borderId="0" xfId="2" applyNumberFormat="1" applyFont="1" applyAlignment="1">
      <alignment horizontal="right" vertical="center"/>
    </xf>
    <xf numFmtId="166" fontId="4" fillId="0" borderId="0" xfId="2" applyNumberFormat="1" applyFont="1" applyAlignment="1">
      <alignment horizontal="center" vertical="center"/>
    </xf>
    <xf numFmtId="166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166" fontId="3" fillId="0" borderId="1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2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166" fontId="3" fillId="0" borderId="0" xfId="0" quotePrefix="1" applyNumberFormat="1" applyFont="1" applyAlignment="1">
      <alignment horizontal="right" vertical="center"/>
    </xf>
    <xf numFmtId="0" fontId="3" fillId="0" borderId="2" xfId="2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2" quotePrefix="1" applyFont="1" applyAlignment="1">
      <alignment vertical="center"/>
    </xf>
    <xf numFmtId="0" fontId="4" fillId="0" borderId="0" xfId="2" quotePrefix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6" fontId="4" fillId="0" borderId="1" xfId="2" applyNumberFormat="1" applyFont="1" applyBorder="1" applyAlignment="1">
      <alignment horizontal="right" vertical="center"/>
    </xf>
    <xf numFmtId="166" fontId="4" fillId="0" borderId="2" xfId="2" applyNumberFormat="1" applyFont="1" applyBorder="1" applyAlignment="1">
      <alignment horizontal="right" vertical="center"/>
    </xf>
    <xf numFmtId="166" fontId="4" fillId="0" borderId="2" xfId="2" applyNumberFormat="1" applyFont="1" applyBorder="1" applyAlignment="1">
      <alignment vertical="center"/>
    </xf>
    <xf numFmtId="166" fontId="4" fillId="0" borderId="3" xfId="2" applyNumberFormat="1" applyFont="1" applyBorder="1" applyAlignment="1">
      <alignment vertical="center"/>
    </xf>
    <xf numFmtId="16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horizontal="justify" vertical="center" wrapText="1"/>
    </xf>
    <xf numFmtId="43" fontId="4" fillId="0" borderId="0" xfId="2" applyNumberFormat="1" applyFont="1" applyAlignment="1">
      <alignment vertical="center"/>
    </xf>
    <xf numFmtId="165" fontId="3" fillId="0" borderId="1" xfId="2" applyNumberFormat="1" applyFont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65" fontId="4" fillId="0" borderId="1" xfId="2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vertical="center"/>
    </xf>
    <xf numFmtId="165" fontId="4" fillId="0" borderId="0" xfId="2" quotePrefix="1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70" fontId="4" fillId="0" borderId="5" xfId="0" applyNumberFormat="1" applyFont="1" applyBorder="1" applyAlignment="1">
      <alignment vertical="center"/>
    </xf>
    <xf numFmtId="165" fontId="9" fillId="0" borderId="0" xfId="12" applyNumberFormat="1" applyFont="1" applyAlignment="1">
      <alignment vertical="center"/>
    </xf>
    <xf numFmtId="165" fontId="10" fillId="0" borderId="0" xfId="12" applyNumberFormat="1" applyFont="1" applyAlignment="1">
      <alignment vertical="center"/>
    </xf>
    <xf numFmtId="165" fontId="10" fillId="0" borderId="0" xfId="12" applyNumberFormat="1" applyFont="1" applyAlignment="1">
      <alignment horizontal="center" vertical="center"/>
    </xf>
    <xf numFmtId="170" fontId="9" fillId="0" borderId="0" xfId="12" applyNumberFormat="1" applyFont="1" applyAlignment="1">
      <alignment vertical="center"/>
    </xf>
    <xf numFmtId="170" fontId="9" fillId="0" borderId="0" xfId="12" applyNumberFormat="1" applyFont="1" applyAlignment="1">
      <alignment horizontal="right" vertical="center"/>
    </xf>
    <xf numFmtId="170" fontId="10" fillId="0" borderId="0" xfId="12" applyNumberFormat="1" applyFont="1" applyAlignment="1">
      <alignment horizontal="center" vertical="center"/>
    </xf>
    <xf numFmtId="0" fontId="11" fillId="0" borderId="0" xfId="12" applyFont="1" applyAlignment="1">
      <alignment vertical="center"/>
    </xf>
    <xf numFmtId="166" fontId="4" fillId="0" borderId="4" xfId="2" applyNumberFormat="1" applyFont="1" applyBorder="1" applyAlignment="1">
      <alignment horizontal="right" vertical="center"/>
    </xf>
    <xf numFmtId="171" fontId="4" fillId="0" borderId="0" xfId="2" applyNumberFormat="1" applyFont="1" applyAlignment="1">
      <alignment horizontal="right" vertical="center"/>
    </xf>
    <xf numFmtId="171" fontId="4" fillId="0" borderId="0" xfId="2" applyNumberFormat="1" applyFont="1" applyAlignment="1">
      <alignment vertical="center"/>
    </xf>
    <xf numFmtId="165" fontId="9" fillId="0" borderId="2" xfId="2" applyNumberFormat="1" applyFont="1" applyBorder="1" applyAlignment="1">
      <alignment horizontal="justify" vertical="center" wrapText="1"/>
    </xf>
    <xf numFmtId="165" fontId="10" fillId="0" borderId="2" xfId="2" applyNumberFormat="1" applyFont="1" applyBorder="1" applyAlignment="1">
      <alignment horizontal="center" vertical="center"/>
    </xf>
    <xf numFmtId="167" fontId="10" fillId="0" borderId="2" xfId="2" applyNumberFormat="1" applyFont="1" applyBorder="1" applyAlignment="1">
      <alignment horizontal="center" vertical="center"/>
    </xf>
    <xf numFmtId="165" fontId="10" fillId="0" borderId="0" xfId="2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  <xf numFmtId="165" fontId="9" fillId="0" borderId="2" xfId="2" applyNumberFormat="1" applyFont="1" applyBorder="1" applyAlignment="1">
      <alignment horizontal="justify" vertical="center"/>
    </xf>
    <xf numFmtId="165" fontId="4" fillId="0" borderId="0" xfId="14" applyNumberFormat="1" applyFont="1" applyAlignment="1">
      <alignment horizontal="center" vertical="center"/>
    </xf>
    <xf numFmtId="165" fontId="4" fillId="0" borderId="0" xfId="14" applyNumberFormat="1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167" fontId="3" fillId="0" borderId="1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justify" vertical="center" wrapText="1"/>
    </xf>
    <xf numFmtId="166" fontId="3" fillId="0" borderId="1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3" fillId="0" borderId="2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4" fillId="0" borderId="2" xfId="10" applyNumberFormat="1" applyFont="1" applyBorder="1" applyAlignment="1">
      <alignment horizontal="justify" vertical="center" wrapText="1"/>
    </xf>
    <xf numFmtId="165" fontId="4" fillId="0" borderId="2" xfId="2" applyNumberFormat="1" applyFont="1" applyBorder="1" applyAlignment="1">
      <alignment horizontal="justify" vertical="center" wrapText="1"/>
    </xf>
  </cellXfs>
  <cellStyles count="19">
    <cellStyle name="Comma" xfId="1" builtinId="3"/>
    <cellStyle name="Comma 10" xfId="16"/>
    <cellStyle name="Comma 2" xfId="3"/>
    <cellStyle name="Comma 2 2" xfId="18"/>
    <cellStyle name="Comma 3" xfId="17"/>
    <cellStyle name="Normal" xfId="0" builtinId="0"/>
    <cellStyle name="Normal - Style1 10" xfId="11"/>
    <cellStyle name="Normal 142" xfId="5"/>
    <cellStyle name="Normal 145" xfId="7"/>
    <cellStyle name="Normal 146" xfId="8"/>
    <cellStyle name="Normal 147" xfId="6"/>
    <cellStyle name="Normal 149" xfId="9"/>
    <cellStyle name="Normal 2" xfId="2"/>
    <cellStyle name="Normal 2 2" xfId="12"/>
    <cellStyle name="Normal 2 2 2" xfId="13"/>
    <cellStyle name="Normal 43" xfId="14"/>
    <cellStyle name="Normal_EGCO_June10 TE" xfId="10"/>
    <cellStyle name="Normal_Guardian Indus Corp - 2006" xfId="15"/>
    <cellStyle name="Normal_PAE_FS" xfId="4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topLeftCell="A118" zoomScaleNormal="100" zoomScaleSheetLayoutView="115" workbookViewId="0">
      <selection activeCell="G140" sqref="G140"/>
    </sheetView>
  </sheetViews>
  <sheetFormatPr defaultColWidth="10.44140625" defaultRowHeight="16.5" customHeight="1" x14ac:dyDescent="0.3"/>
  <cols>
    <col min="1" max="3" width="1.44140625" style="14" customWidth="1"/>
    <col min="4" max="4" width="33.6640625" style="14" customWidth="1"/>
    <col min="5" max="5" width="5.44140625" style="13" customWidth="1"/>
    <col min="6" max="6" width="1" style="14" customWidth="1"/>
    <col min="7" max="7" width="11.6640625" style="14" customWidth="1"/>
    <col min="8" max="8" width="1" style="14" customWidth="1"/>
    <col min="9" max="9" width="11.6640625" style="14" customWidth="1"/>
    <col min="10" max="10" width="1" style="14" customWidth="1"/>
    <col min="11" max="11" width="11.6640625" style="15" customWidth="1"/>
    <col min="12" max="12" width="1" style="15" customWidth="1"/>
    <col min="13" max="13" width="11.6640625" style="15" customWidth="1"/>
    <col min="14" max="16384" width="10.44140625" style="14"/>
  </cols>
  <sheetData>
    <row r="1" spans="1:13" ht="16.5" customHeight="1" x14ac:dyDescent="0.3">
      <c r="A1" s="12" t="s">
        <v>0</v>
      </c>
      <c r="B1" s="12"/>
      <c r="C1" s="12"/>
      <c r="D1" s="12"/>
    </row>
    <row r="2" spans="1:13" ht="16.5" customHeight="1" x14ac:dyDescent="0.3">
      <c r="A2" s="12" t="s">
        <v>1</v>
      </c>
      <c r="B2" s="12"/>
      <c r="C2" s="12"/>
      <c r="D2" s="12"/>
    </row>
    <row r="3" spans="1:13" ht="16.5" customHeight="1" x14ac:dyDescent="0.3">
      <c r="A3" s="16" t="s">
        <v>2</v>
      </c>
      <c r="B3" s="16"/>
      <c r="C3" s="16"/>
      <c r="D3" s="16"/>
      <c r="E3" s="17"/>
      <c r="F3" s="18"/>
      <c r="G3" s="18"/>
      <c r="H3" s="18"/>
      <c r="I3" s="18"/>
      <c r="J3" s="18"/>
      <c r="K3" s="19"/>
      <c r="L3" s="19"/>
      <c r="M3" s="19"/>
    </row>
    <row r="4" spans="1:13" ht="16.5" customHeight="1" x14ac:dyDescent="0.3">
      <c r="A4" s="12"/>
      <c r="B4" s="12"/>
      <c r="C4" s="12"/>
      <c r="D4" s="12"/>
    </row>
    <row r="5" spans="1:13" ht="16.5" customHeight="1" x14ac:dyDescent="0.3">
      <c r="A5" s="12"/>
      <c r="B5" s="12"/>
      <c r="C5" s="12"/>
      <c r="D5" s="12"/>
    </row>
    <row r="6" spans="1:13" ht="16.5" customHeight="1" x14ac:dyDescent="0.3">
      <c r="G6" s="147" t="s">
        <v>3</v>
      </c>
      <c r="H6" s="147"/>
      <c r="I6" s="147" t="s">
        <v>3</v>
      </c>
      <c r="K6" s="148" t="s">
        <v>4</v>
      </c>
      <c r="L6" s="148"/>
      <c r="M6" s="148" t="s">
        <v>4</v>
      </c>
    </row>
    <row r="7" spans="1:13" ht="16.5" customHeight="1" x14ac:dyDescent="0.3">
      <c r="G7" s="145" t="s">
        <v>5</v>
      </c>
      <c r="H7" s="145"/>
      <c r="I7" s="145" t="s">
        <v>5</v>
      </c>
      <c r="J7" s="20"/>
      <c r="K7" s="146" t="s">
        <v>6</v>
      </c>
      <c r="L7" s="146"/>
      <c r="M7" s="146" t="s">
        <v>6</v>
      </c>
    </row>
    <row r="8" spans="1:13" ht="16.5" customHeight="1" x14ac:dyDescent="0.3">
      <c r="G8" s="21" t="s">
        <v>7</v>
      </c>
      <c r="H8" s="12"/>
      <c r="I8" s="21" t="s">
        <v>8</v>
      </c>
      <c r="J8" s="12"/>
      <c r="K8" s="21" t="s">
        <v>7</v>
      </c>
      <c r="L8" s="12"/>
      <c r="M8" s="21" t="s">
        <v>8</v>
      </c>
    </row>
    <row r="9" spans="1:13" ht="16.5" customHeight="1" x14ac:dyDescent="0.3">
      <c r="E9" s="22" t="s">
        <v>9</v>
      </c>
      <c r="F9" s="12"/>
      <c r="G9" s="23" t="s">
        <v>10</v>
      </c>
      <c r="H9" s="24"/>
      <c r="I9" s="23" t="s">
        <v>10</v>
      </c>
      <c r="J9" s="24"/>
      <c r="K9" s="23" t="s">
        <v>10</v>
      </c>
      <c r="L9" s="24"/>
      <c r="M9" s="23" t="s">
        <v>10</v>
      </c>
    </row>
    <row r="10" spans="1:13" ht="16.5" customHeight="1" x14ac:dyDescent="0.3">
      <c r="E10" s="20"/>
      <c r="F10" s="12"/>
      <c r="G10" s="24"/>
      <c r="H10" s="24"/>
      <c r="I10" s="24"/>
      <c r="J10" s="24"/>
      <c r="K10" s="24"/>
      <c r="L10" s="24"/>
      <c r="M10" s="24"/>
    </row>
    <row r="11" spans="1:13" ht="16.5" customHeight="1" x14ac:dyDescent="0.3">
      <c r="A11" s="12" t="s">
        <v>11</v>
      </c>
      <c r="B11" s="12"/>
      <c r="C11" s="12"/>
    </row>
    <row r="12" spans="1:13" ht="15" customHeight="1" x14ac:dyDescent="0.3">
      <c r="A12" s="12"/>
      <c r="B12" s="12"/>
      <c r="C12" s="12"/>
      <c r="J12" s="25"/>
    </row>
    <row r="13" spans="1:13" ht="16.5" customHeight="1" x14ac:dyDescent="0.3">
      <c r="A13" s="12" t="s">
        <v>12</v>
      </c>
      <c r="B13" s="12"/>
      <c r="C13" s="12"/>
      <c r="J13" s="25"/>
    </row>
    <row r="14" spans="1:13" ht="15" customHeight="1" x14ac:dyDescent="0.3">
      <c r="A14" s="12"/>
      <c r="B14" s="12"/>
      <c r="C14" s="12"/>
      <c r="J14" s="25"/>
    </row>
    <row r="15" spans="1:13" ht="16.5" customHeight="1" x14ac:dyDescent="0.3">
      <c r="A15" s="14" t="s">
        <v>13</v>
      </c>
      <c r="E15" s="13">
        <v>9</v>
      </c>
      <c r="G15" s="26">
        <v>205959026</v>
      </c>
      <c r="H15" s="15"/>
      <c r="I15" s="26">
        <v>297357264</v>
      </c>
      <c r="J15" s="15"/>
      <c r="K15" s="26">
        <v>199883993</v>
      </c>
      <c r="M15" s="26">
        <v>292861047</v>
      </c>
    </row>
    <row r="16" spans="1:13" ht="16.5" customHeight="1" x14ac:dyDescent="0.3">
      <c r="A16" s="27" t="s">
        <v>14</v>
      </c>
      <c r="B16" s="27"/>
      <c r="C16" s="27"/>
      <c r="E16" s="13">
        <v>10</v>
      </c>
      <c r="G16" s="26">
        <v>2044</v>
      </c>
      <c r="H16" s="15"/>
      <c r="I16" s="26">
        <v>40002026</v>
      </c>
      <c r="J16" s="15"/>
      <c r="K16" s="26">
        <v>2044</v>
      </c>
      <c r="M16" s="26">
        <v>40002026</v>
      </c>
    </row>
    <row r="17" spans="1:13" ht="16.5" customHeight="1" x14ac:dyDescent="0.3">
      <c r="A17" s="14" t="s">
        <v>15</v>
      </c>
      <c r="E17" s="13">
        <v>11</v>
      </c>
      <c r="G17" s="15">
        <v>47098560</v>
      </c>
      <c r="H17" s="15"/>
      <c r="I17" s="15">
        <v>46893805</v>
      </c>
      <c r="J17" s="15"/>
      <c r="K17" s="15">
        <v>57655681</v>
      </c>
      <c r="M17" s="15">
        <v>58392504</v>
      </c>
    </row>
    <row r="18" spans="1:13" ht="16.5" customHeight="1" x14ac:dyDescent="0.3">
      <c r="A18" s="14" t="s">
        <v>16</v>
      </c>
      <c r="E18" s="13">
        <v>12</v>
      </c>
      <c r="G18" s="15">
        <v>15000000</v>
      </c>
      <c r="H18" s="15"/>
      <c r="I18" s="15">
        <v>15000000</v>
      </c>
      <c r="J18" s="15"/>
      <c r="K18" s="15">
        <v>15000000</v>
      </c>
      <c r="M18" s="15">
        <v>15000000</v>
      </c>
    </row>
    <row r="19" spans="1:13" ht="16.5" customHeight="1" x14ac:dyDescent="0.3">
      <c r="A19" s="14" t="s">
        <v>17</v>
      </c>
      <c r="E19" s="28" t="s">
        <v>18</v>
      </c>
      <c r="G19" s="15">
        <v>0</v>
      </c>
      <c r="H19" s="15"/>
      <c r="I19" s="15">
        <v>0</v>
      </c>
      <c r="J19" s="15"/>
      <c r="K19" s="15">
        <v>7000000</v>
      </c>
      <c r="M19" s="15">
        <v>13000000</v>
      </c>
    </row>
    <row r="20" spans="1:13" ht="16.5" customHeight="1" x14ac:dyDescent="0.3">
      <c r="A20" s="27" t="s">
        <v>19</v>
      </c>
      <c r="B20" s="29"/>
      <c r="C20" s="27"/>
      <c r="D20" s="27"/>
      <c r="E20" s="30" t="s">
        <v>20</v>
      </c>
      <c r="G20" s="15" t="s">
        <v>21</v>
      </c>
      <c r="H20" s="15"/>
      <c r="I20" s="15">
        <v>0</v>
      </c>
      <c r="J20" s="15"/>
      <c r="K20" s="15">
        <v>11400000</v>
      </c>
      <c r="M20" s="15">
        <v>5700000</v>
      </c>
    </row>
    <row r="21" spans="1:13" ht="16.5" customHeight="1" x14ac:dyDescent="0.3">
      <c r="A21" s="14" t="s">
        <v>22</v>
      </c>
      <c r="E21" s="13">
        <v>13</v>
      </c>
      <c r="G21" s="15">
        <v>128957745</v>
      </c>
      <c r="H21" s="15"/>
      <c r="I21" s="15">
        <v>135293012</v>
      </c>
      <c r="J21" s="15"/>
      <c r="K21" s="15">
        <v>49576026</v>
      </c>
      <c r="M21" s="15">
        <v>61745834</v>
      </c>
    </row>
    <row r="22" spans="1:13" ht="16.5" customHeight="1" x14ac:dyDescent="0.3">
      <c r="A22" s="14" t="s">
        <v>23</v>
      </c>
      <c r="G22" s="31">
        <v>3432252</v>
      </c>
      <c r="H22" s="15"/>
      <c r="I22" s="31">
        <v>1873928</v>
      </c>
      <c r="J22" s="15"/>
      <c r="K22" s="31">
        <v>2155380</v>
      </c>
      <c r="M22" s="31">
        <v>361736</v>
      </c>
    </row>
    <row r="23" spans="1:13" ht="15" customHeight="1" x14ac:dyDescent="0.3">
      <c r="A23" s="12"/>
      <c r="B23" s="12"/>
      <c r="C23" s="12"/>
      <c r="G23" s="15"/>
      <c r="H23" s="15"/>
      <c r="I23" s="15"/>
      <c r="J23" s="15"/>
    </row>
    <row r="24" spans="1:13" ht="16.5" customHeight="1" x14ac:dyDescent="0.3">
      <c r="A24" s="12" t="s">
        <v>24</v>
      </c>
      <c r="G24" s="19">
        <f>SUM(G15:G22)</f>
        <v>400449627</v>
      </c>
      <c r="H24" s="15"/>
      <c r="I24" s="19">
        <f>SUM(I15:I22)</f>
        <v>536420035</v>
      </c>
      <c r="J24" s="15"/>
      <c r="K24" s="19">
        <f>SUM(K15:K22)</f>
        <v>342673124</v>
      </c>
      <c r="M24" s="19">
        <f>SUM(M15:M22)</f>
        <v>487063147</v>
      </c>
    </row>
    <row r="25" spans="1:13" ht="15" customHeight="1" x14ac:dyDescent="0.3">
      <c r="G25" s="15"/>
      <c r="H25" s="15"/>
      <c r="I25" s="15"/>
      <c r="J25" s="15"/>
    </row>
    <row r="26" spans="1:13" ht="16.5" customHeight="1" x14ac:dyDescent="0.3">
      <c r="A26" s="12" t="s">
        <v>25</v>
      </c>
      <c r="G26" s="15"/>
      <c r="H26" s="15"/>
      <c r="I26" s="15"/>
      <c r="J26" s="15"/>
    </row>
    <row r="27" spans="1:13" ht="15" customHeight="1" x14ac:dyDescent="0.3">
      <c r="A27" s="12"/>
      <c r="G27" s="15"/>
      <c r="H27" s="15"/>
      <c r="I27" s="15"/>
      <c r="J27" s="15"/>
    </row>
    <row r="28" spans="1:13" ht="16.5" customHeight="1" x14ac:dyDescent="0.3">
      <c r="A28" s="27" t="s">
        <v>26</v>
      </c>
      <c r="E28" s="13">
        <v>14</v>
      </c>
      <c r="G28" s="15">
        <v>2240051</v>
      </c>
      <c r="H28" s="15"/>
      <c r="I28" s="15">
        <v>2780385</v>
      </c>
      <c r="J28" s="15"/>
      <c r="K28" s="15">
        <v>218113</v>
      </c>
      <c r="M28" s="15">
        <v>712246</v>
      </c>
    </row>
    <row r="29" spans="1:13" ht="16.5" customHeight="1" x14ac:dyDescent="0.3">
      <c r="A29" s="27" t="s">
        <v>27</v>
      </c>
      <c r="E29" s="13">
        <v>15</v>
      </c>
      <c r="G29" s="15">
        <v>2900000</v>
      </c>
      <c r="H29" s="15"/>
      <c r="I29" s="15">
        <v>1000000</v>
      </c>
      <c r="J29" s="15"/>
      <c r="K29" s="15">
        <v>800000</v>
      </c>
      <c r="M29" s="15">
        <v>800000</v>
      </c>
    </row>
    <row r="30" spans="1:13" ht="16.5" customHeight="1" x14ac:dyDescent="0.3">
      <c r="A30" s="27" t="s">
        <v>28</v>
      </c>
      <c r="E30" s="13">
        <v>16</v>
      </c>
      <c r="G30" s="15" t="s">
        <v>21</v>
      </c>
      <c r="H30" s="15"/>
      <c r="I30" s="15">
        <v>0</v>
      </c>
      <c r="J30" s="15"/>
      <c r="K30" s="15">
        <v>430719478</v>
      </c>
      <c r="M30" s="15">
        <v>217924740</v>
      </c>
    </row>
    <row r="31" spans="1:13" ht="16.5" customHeight="1" x14ac:dyDescent="0.3">
      <c r="A31" s="27" t="s">
        <v>29</v>
      </c>
      <c r="E31" s="32">
        <v>36.5</v>
      </c>
      <c r="G31" s="15" t="s">
        <v>21</v>
      </c>
      <c r="H31" s="15"/>
      <c r="I31" s="15">
        <v>0</v>
      </c>
      <c r="J31" s="15"/>
      <c r="K31" s="15">
        <v>66939554</v>
      </c>
      <c r="M31" s="15">
        <v>48445185</v>
      </c>
    </row>
    <row r="32" spans="1:13" ht="16.5" customHeight="1" x14ac:dyDescent="0.3">
      <c r="A32" s="27" t="s">
        <v>30</v>
      </c>
      <c r="E32" s="13">
        <v>17</v>
      </c>
      <c r="G32" s="15">
        <v>20679694</v>
      </c>
      <c r="H32" s="15"/>
      <c r="I32" s="15">
        <v>20679694</v>
      </c>
      <c r="J32" s="15"/>
      <c r="K32" s="15">
        <v>20679694</v>
      </c>
      <c r="M32" s="15">
        <v>20679694</v>
      </c>
    </row>
    <row r="33" spans="1:13" ht="16.5" customHeight="1" x14ac:dyDescent="0.3">
      <c r="A33" s="27" t="s">
        <v>31</v>
      </c>
      <c r="E33" s="13">
        <v>18</v>
      </c>
      <c r="G33" s="15">
        <v>383774367</v>
      </c>
      <c r="H33" s="15"/>
      <c r="I33" s="15">
        <v>330502081</v>
      </c>
      <c r="J33" s="15"/>
      <c r="K33" s="15">
        <v>150930055</v>
      </c>
      <c r="M33" s="15">
        <v>100966139</v>
      </c>
    </row>
    <row r="34" spans="1:13" ht="16.5" customHeight="1" x14ac:dyDescent="0.3">
      <c r="A34" s="27" t="s">
        <v>32</v>
      </c>
      <c r="E34" s="13">
        <v>19</v>
      </c>
      <c r="G34" s="15">
        <v>68712718</v>
      </c>
      <c r="H34" s="15"/>
      <c r="I34" s="15">
        <v>21959980</v>
      </c>
      <c r="J34" s="15"/>
      <c r="K34" s="15">
        <v>57970812</v>
      </c>
      <c r="M34" s="15">
        <v>11424217</v>
      </c>
    </row>
    <row r="35" spans="1:13" ht="16.5" customHeight="1" x14ac:dyDescent="0.3">
      <c r="A35" s="27" t="s">
        <v>33</v>
      </c>
      <c r="E35" s="13">
        <v>20</v>
      </c>
      <c r="G35" s="15">
        <v>224535242</v>
      </c>
      <c r="H35" s="15"/>
      <c r="I35" s="15">
        <v>9698292</v>
      </c>
      <c r="J35" s="15"/>
      <c r="K35" s="15">
        <v>1318877</v>
      </c>
      <c r="M35" s="15">
        <v>1655342</v>
      </c>
    </row>
    <row r="36" spans="1:13" ht="16.5" customHeight="1" x14ac:dyDescent="0.3">
      <c r="A36" s="27" t="s">
        <v>34</v>
      </c>
      <c r="E36" s="13">
        <v>21</v>
      </c>
      <c r="G36" s="15">
        <v>2908992</v>
      </c>
      <c r="H36" s="15"/>
      <c r="I36" s="15">
        <v>2907784</v>
      </c>
      <c r="J36" s="15"/>
      <c r="K36" s="15" t="s">
        <v>21</v>
      </c>
      <c r="M36" s="15">
        <v>2407362</v>
      </c>
    </row>
    <row r="37" spans="1:13" ht="16.5" customHeight="1" x14ac:dyDescent="0.3">
      <c r="A37" s="27" t="s">
        <v>35</v>
      </c>
      <c r="E37" s="13">
        <v>22</v>
      </c>
      <c r="G37" s="15">
        <v>1806280</v>
      </c>
      <c r="H37" s="15"/>
      <c r="I37" s="15">
        <v>1912532</v>
      </c>
      <c r="J37" s="15"/>
      <c r="K37" s="15" t="s">
        <v>21</v>
      </c>
      <c r="M37" s="15">
        <v>0</v>
      </c>
    </row>
    <row r="38" spans="1:13" ht="16.5" customHeight="1" x14ac:dyDescent="0.3">
      <c r="A38" s="27" t="s">
        <v>201</v>
      </c>
      <c r="E38" s="13">
        <v>23</v>
      </c>
      <c r="G38" s="15">
        <v>3598798</v>
      </c>
      <c r="H38" s="15"/>
      <c r="I38" s="15">
        <v>19690631</v>
      </c>
      <c r="J38" s="15"/>
      <c r="K38" s="15">
        <v>2353511</v>
      </c>
      <c r="M38" s="15">
        <v>20121532</v>
      </c>
    </row>
    <row r="39" spans="1:13" ht="16.5" customHeight="1" x14ac:dyDescent="0.3">
      <c r="A39" s="27" t="s">
        <v>36</v>
      </c>
      <c r="G39" s="31">
        <v>4192442</v>
      </c>
      <c r="H39" s="15"/>
      <c r="I39" s="31">
        <v>3770196</v>
      </c>
      <c r="J39" s="15"/>
      <c r="K39" s="31">
        <v>2987856</v>
      </c>
      <c r="M39" s="31">
        <v>2565054</v>
      </c>
    </row>
    <row r="40" spans="1:13" ht="15" customHeight="1" x14ac:dyDescent="0.3">
      <c r="A40" s="12"/>
      <c r="B40" s="12"/>
      <c r="C40" s="12"/>
      <c r="G40" s="15"/>
      <c r="H40" s="15"/>
      <c r="I40" s="15"/>
      <c r="J40" s="15"/>
    </row>
    <row r="41" spans="1:13" ht="16.5" customHeight="1" x14ac:dyDescent="0.3">
      <c r="A41" s="12" t="s">
        <v>37</v>
      </c>
      <c r="G41" s="19">
        <f>SUM(G28:G39)</f>
        <v>715348584</v>
      </c>
      <c r="H41" s="15"/>
      <c r="I41" s="19">
        <f>SUM(I28:I39)</f>
        <v>414901575</v>
      </c>
      <c r="J41" s="15"/>
      <c r="K41" s="19">
        <f>SUM(K28:K39)</f>
        <v>734917950</v>
      </c>
      <c r="M41" s="19">
        <f>SUM(M28:M39)</f>
        <v>427701511</v>
      </c>
    </row>
    <row r="42" spans="1:13" ht="15" customHeight="1" x14ac:dyDescent="0.3">
      <c r="G42" s="15"/>
      <c r="H42" s="15"/>
      <c r="I42" s="15"/>
      <c r="J42" s="15"/>
    </row>
    <row r="43" spans="1:13" ht="16.5" customHeight="1" thickBot="1" x14ac:dyDescent="0.35">
      <c r="A43" s="12" t="s">
        <v>38</v>
      </c>
      <c r="G43" s="33">
        <f>SUM(G24+G41)</f>
        <v>1115798211</v>
      </c>
      <c r="H43" s="15"/>
      <c r="I43" s="33">
        <f>SUM(I24+I41)</f>
        <v>951321610</v>
      </c>
      <c r="J43" s="15"/>
      <c r="K43" s="33">
        <f>SUM(K24+K41)</f>
        <v>1077591074</v>
      </c>
      <c r="M43" s="33">
        <f>SUM(M24+M41)</f>
        <v>914764658</v>
      </c>
    </row>
    <row r="44" spans="1:13" ht="16.5" customHeight="1" thickTop="1" x14ac:dyDescent="0.3">
      <c r="A44" s="12"/>
      <c r="G44" s="15"/>
      <c r="H44" s="15"/>
      <c r="I44" s="15"/>
      <c r="J44" s="15"/>
    </row>
    <row r="45" spans="1:13" ht="16.5" customHeight="1" x14ac:dyDescent="0.3">
      <c r="A45" s="12"/>
      <c r="G45" s="15"/>
      <c r="H45" s="15"/>
      <c r="I45" s="15"/>
      <c r="J45" s="15"/>
    </row>
    <row r="46" spans="1:13" ht="15" customHeight="1" x14ac:dyDescent="0.3">
      <c r="A46" s="12"/>
      <c r="G46" s="15"/>
      <c r="H46" s="15"/>
      <c r="I46" s="15"/>
      <c r="J46" s="15"/>
    </row>
    <row r="47" spans="1:13" s="34" customFormat="1" ht="16.5" customHeight="1" x14ac:dyDescent="0.3">
      <c r="A47" s="150" t="s">
        <v>39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</row>
    <row r="48" spans="1:13" s="35" customFormat="1" ht="16.5" customHeight="1" x14ac:dyDescent="0.3">
      <c r="A48" s="151" t="s">
        <v>40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</row>
    <row r="49" spans="1:13" ht="16.5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22.2" customHeight="1" x14ac:dyDescent="0.3">
      <c r="A50" s="149" t="s">
        <v>41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</row>
    <row r="51" spans="1:13" ht="16.5" customHeight="1" x14ac:dyDescent="0.3">
      <c r="A51" s="12" t="s">
        <v>0</v>
      </c>
      <c r="B51" s="12"/>
      <c r="C51" s="12"/>
      <c r="D51" s="12"/>
    </row>
    <row r="52" spans="1:13" ht="16.5" customHeight="1" x14ac:dyDescent="0.3">
      <c r="A52" s="12" t="s">
        <v>42</v>
      </c>
      <c r="B52" s="12"/>
      <c r="C52" s="12"/>
      <c r="D52" s="12"/>
    </row>
    <row r="53" spans="1:13" ht="16.5" customHeight="1" x14ac:dyDescent="0.3">
      <c r="A53" s="16" t="str">
        <f>A3</f>
        <v>As at 31 December 2025</v>
      </c>
      <c r="B53" s="16"/>
      <c r="C53" s="16"/>
      <c r="D53" s="16"/>
      <c r="E53" s="17"/>
      <c r="F53" s="18"/>
      <c r="G53" s="18"/>
      <c r="H53" s="18"/>
      <c r="I53" s="18"/>
      <c r="J53" s="18"/>
      <c r="K53" s="19"/>
      <c r="L53" s="19"/>
      <c r="M53" s="19"/>
    </row>
    <row r="54" spans="1:13" ht="16.5" customHeight="1" x14ac:dyDescent="0.3">
      <c r="A54" s="12"/>
      <c r="B54" s="12"/>
      <c r="C54" s="12"/>
      <c r="D54" s="12"/>
    </row>
    <row r="55" spans="1:13" ht="16.5" customHeight="1" x14ac:dyDescent="0.3">
      <c r="A55" s="12"/>
      <c r="B55" s="12"/>
      <c r="C55" s="12"/>
      <c r="D55" s="12"/>
    </row>
    <row r="56" spans="1:13" ht="16.5" customHeight="1" x14ac:dyDescent="0.3">
      <c r="G56" s="147" t="s">
        <v>3</v>
      </c>
      <c r="H56" s="147"/>
      <c r="I56" s="147" t="s">
        <v>3</v>
      </c>
      <c r="K56" s="148" t="s">
        <v>4</v>
      </c>
      <c r="L56" s="148"/>
      <c r="M56" s="148" t="s">
        <v>4</v>
      </c>
    </row>
    <row r="57" spans="1:13" ht="16.5" customHeight="1" x14ac:dyDescent="0.3">
      <c r="G57" s="145" t="s">
        <v>5</v>
      </c>
      <c r="H57" s="145"/>
      <c r="I57" s="145" t="s">
        <v>5</v>
      </c>
      <c r="J57" s="20"/>
      <c r="K57" s="146" t="s">
        <v>6</v>
      </c>
      <c r="L57" s="146"/>
      <c r="M57" s="146" t="s">
        <v>6</v>
      </c>
    </row>
    <row r="58" spans="1:13" ht="16.5" customHeight="1" x14ac:dyDescent="0.3">
      <c r="G58" s="21" t="s">
        <v>7</v>
      </c>
      <c r="H58" s="12"/>
      <c r="I58" s="21" t="s">
        <v>8</v>
      </c>
      <c r="J58" s="12"/>
      <c r="K58" s="21" t="s">
        <v>7</v>
      </c>
      <c r="L58" s="12"/>
      <c r="M58" s="21" t="s">
        <v>8</v>
      </c>
    </row>
    <row r="59" spans="1:13" ht="16.5" customHeight="1" x14ac:dyDescent="0.3">
      <c r="E59" s="22" t="s">
        <v>9</v>
      </c>
      <c r="F59" s="12"/>
      <c r="G59" s="23" t="s">
        <v>10</v>
      </c>
      <c r="H59" s="24"/>
      <c r="I59" s="23" t="s">
        <v>10</v>
      </c>
      <c r="J59" s="24"/>
      <c r="K59" s="23" t="s">
        <v>10</v>
      </c>
      <c r="L59" s="24"/>
      <c r="M59" s="23" t="s">
        <v>10</v>
      </c>
    </row>
    <row r="60" spans="1:13" ht="16.5" customHeight="1" x14ac:dyDescent="0.3">
      <c r="E60" s="20"/>
      <c r="F60" s="12"/>
      <c r="G60" s="24"/>
      <c r="H60" s="24"/>
      <c r="I60" s="24"/>
      <c r="J60" s="24"/>
      <c r="K60" s="24"/>
      <c r="L60" s="24"/>
      <c r="M60" s="24"/>
    </row>
    <row r="61" spans="1:13" ht="16.5" customHeight="1" x14ac:dyDescent="0.3">
      <c r="A61" s="12" t="s">
        <v>43</v>
      </c>
    </row>
    <row r="62" spans="1:13" ht="16.5" customHeight="1" x14ac:dyDescent="0.3">
      <c r="A62" s="12"/>
      <c r="B62" s="12"/>
      <c r="C62" s="12"/>
    </row>
    <row r="63" spans="1:13" ht="16.5" customHeight="1" x14ac:dyDescent="0.3">
      <c r="A63" s="12" t="s">
        <v>44</v>
      </c>
    </row>
    <row r="64" spans="1:13" ht="16.5" customHeight="1" x14ac:dyDescent="0.3">
      <c r="A64" s="12"/>
      <c r="B64" s="12"/>
      <c r="C64" s="12"/>
    </row>
    <row r="65" spans="1:13" ht="16.5" customHeight="1" x14ac:dyDescent="0.3">
      <c r="A65" s="36" t="s">
        <v>45</v>
      </c>
      <c r="B65" s="27"/>
      <c r="C65" s="27"/>
      <c r="D65" s="27"/>
      <c r="E65" s="13">
        <v>24</v>
      </c>
      <c r="G65" s="15">
        <v>35107163</v>
      </c>
      <c r="H65" s="15"/>
      <c r="I65" s="15">
        <v>33352008</v>
      </c>
      <c r="J65" s="15"/>
      <c r="K65" s="15">
        <v>37400589</v>
      </c>
      <c r="L65" s="9"/>
      <c r="M65" s="15">
        <v>32626612</v>
      </c>
    </row>
    <row r="66" spans="1:13" ht="16.5" customHeight="1" x14ac:dyDescent="0.3">
      <c r="A66" s="27" t="s">
        <v>199</v>
      </c>
      <c r="B66" s="27"/>
      <c r="C66" s="36"/>
      <c r="D66" s="36"/>
      <c r="E66" s="13">
        <v>26</v>
      </c>
      <c r="G66" s="15">
        <v>18072791</v>
      </c>
      <c r="H66" s="15"/>
      <c r="I66" s="15">
        <v>7149121</v>
      </c>
      <c r="J66" s="15"/>
      <c r="K66" s="15">
        <v>15022266</v>
      </c>
      <c r="L66" s="9"/>
      <c r="M66" s="15">
        <v>4714964</v>
      </c>
    </row>
    <row r="67" spans="1:13" ht="16.5" customHeight="1" x14ac:dyDescent="0.3">
      <c r="A67" s="36" t="s">
        <v>46</v>
      </c>
      <c r="G67" s="15"/>
      <c r="H67" s="15"/>
      <c r="I67" s="15"/>
      <c r="J67" s="15"/>
      <c r="L67" s="9"/>
    </row>
    <row r="68" spans="1:13" ht="16.5" customHeight="1" x14ac:dyDescent="0.3">
      <c r="A68" s="36"/>
      <c r="B68" s="14" t="s">
        <v>47</v>
      </c>
      <c r="E68" s="28">
        <v>25</v>
      </c>
      <c r="G68" s="15">
        <v>14727273</v>
      </c>
      <c r="H68" s="15"/>
      <c r="I68" s="15">
        <v>0</v>
      </c>
      <c r="J68" s="15"/>
      <c r="K68" s="15">
        <v>14727273</v>
      </c>
      <c r="L68" s="9"/>
      <c r="M68" s="15">
        <v>0</v>
      </c>
    </row>
    <row r="69" spans="1:13" ht="16.5" customHeight="1" x14ac:dyDescent="0.3">
      <c r="A69" s="27" t="s">
        <v>48</v>
      </c>
      <c r="C69" s="12"/>
      <c r="G69" s="15">
        <v>1256919</v>
      </c>
      <c r="H69" s="15"/>
      <c r="I69" s="15">
        <v>7292456</v>
      </c>
      <c r="J69" s="15"/>
      <c r="K69" s="15">
        <v>901079</v>
      </c>
      <c r="M69" s="15">
        <v>6867207</v>
      </c>
    </row>
    <row r="70" spans="1:13" ht="16.5" customHeight="1" x14ac:dyDescent="0.3">
      <c r="A70" s="27" t="s">
        <v>49</v>
      </c>
      <c r="B70" s="27"/>
      <c r="C70" s="36"/>
      <c r="D70" s="36"/>
      <c r="E70" s="13">
        <v>27</v>
      </c>
      <c r="G70" s="15" t="s">
        <v>21</v>
      </c>
      <c r="H70" s="15"/>
      <c r="I70" s="15">
        <v>657724</v>
      </c>
      <c r="J70" s="15"/>
      <c r="K70" s="15" t="s">
        <v>21</v>
      </c>
      <c r="L70" s="9"/>
      <c r="M70" s="15">
        <v>0</v>
      </c>
    </row>
    <row r="71" spans="1:13" ht="16.5" customHeight="1" x14ac:dyDescent="0.3">
      <c r="A71" s="36" t="s">
        <v>50</v>
      </c>
      <c r="E71" s="14"/>
      <c r="G71" s="31">
        <v>1886812</v>
      </c>
      <c r="I71" s="31">
        <v>2517876</v>
      </c>
      <c r="K71" s="31">
        <v>1310660</v>
      </c>
      <c r="L71" s="10"/>
      <c r="M71" s="31">
        <v>2203573</v>
      </c>
    </row>
    <row r="72" spans="1:13" ht="16.5" customHeight="1" x14ac:dyDescent="0.3">
      <c r="A72" s="12"/>
      <c r="B72" s="12"/>
      <c r="C72" s="12"/>
      <c r="G72" s="15"/>
      <c r="H72" s="15"/>
      <c r="I72" s="15"/>
      <c r="J72" s="15"/>
    </row>
    <row r="73" spans="1:13" ht="16.5" customHeight="1" x14ac:dyDescent="0.3">
      <c r="A73" s="37" t="s">
        <v>51</v>
      </c>
      <c r="G73" s="19">
        <f>SUM(G65:G72)</f>
        <v>71050958</v>
      </c>
      <c r="H73" s="15"/>
      <c r="I73" s="19">
        <f>SUM(I65:I72)</f>
        <v>50969185</v>
      </c>
      <c r="J73" s="15"/>
      <c r="K73" s="19">
        <f>SUM(K65:K72)</f>
        <v>69361867</v>
      </c>
      <c r="M73" s="19">
        <f>SUM(M65:M72)</f>
        <v>46412356</v>
      </c>
    </row>
    <row r="74" spans="1:13" ht="16.5" customHeight="1" x14ac:dyDescent="0.3">
      <c r="A74" s="38"/>
      <c r="B74" s="12"/>
      <c r="C74" s="12"/>
      <c r="G74" s="15"/>
      <c r="H74" s="15"/>
      <c r="I74" s="15"/>
      <c r="J74" s="15"/>
    </row>
    <row r="75" spans="1:13" ht="16.5" customHeight="1" x14ac:dyDescent="0.3">
      <c r="A75" s="37" t="s">
        <v>52</v>
      </c>
      <c r="B75" s="12"/>
      <c r="C75" s="12"/>
      <c r="G75" s="15"/>
      <c r="H75" s="15"/>
      <c r="I75" s="15"/>
      <c r="J75" s="15"/>
    </row>
    <row r="76" spans="1:13" ht="16.5" customHeight="1" x14ac:dyDescent="0.3">
      <c r="A76" s="12"/>
      <c r="B76" s="12"/>
      <c r="C76" s="12"/>
      <c r="G76" s="15"/>
      <c r="H76" s="15"/>
      <c r="I76" s="15"/>
      <c r="J76" s="15"/>
    </row>
    <row r="77" spans="1:13" ht="16.5" customHeight="1" x14ac:dyDescent="0.3">
      <c r="A77" s="39" t="s">
        <v>53</v>
      </c>
      <c r="B77" s="12"/>
      <c r="C77" s="12"/>
      <c r="E77" s="30"/>
      <c r="G77" s="15">
        <v>2133107</v>
      </c>
      <c r="H77" s="15"/>
      <c r="I77" s="15">
        <v>0</v>
      </c>
      <c r="J77" s="15"/>
      <c r="K77" s="15">
        <v>0</v>
      </c>
      <c r="M77" s="15">
        <v>0</v>
      </c>
    </row>
    <row r="78" spans="1:13" ht="16.5" customHeight="1" x14ac:dyDescent="0.3">
      <c r="A78" s="39" t="s">
        <v>54</v>
      </c>
      <c r="B78" s="12"/>
      <c r="C78" s="12"/>
      <c r="E78" s="28">
        <v>25</v>
      </c>
      <c r="G78" s="15">
        <v>93272727</v>
      </c>
      <c r="H78" s="15"/>
      <c r="I78" s="15">
        <v>0</v>
      </c>
      <c r="J78" s="15"/>
      <c r="K78" s="15">
        <v>93272727</v>
      </c>
      <c r="M78" s="15">
        <v>0</v>
      </c>
    </row>
    <row r="79" spans="1:13" ht="16.5" customHeight="1" x14ac:dyDescent="0.3">
      <c r="A79" s="36" t="s">
        <v>55</v>
      </c>
      <c r="B79" s="36"/>
      <c r="C79" s="12"/>
      <c r="E79" s="13">
        <v>26</v>
      </c>
      <c r="G79" s="15">
        <v>35605110</v>
      </c>
      <c r="H79" s="15"/>
      <c r="I79" s="15">
        <v>6240344</v>
      </c>
      <c r="J79" s="15"/>
      <c r="K79" s="15">
        <v>32869002</v>
      </c>
      <c r="M79" s="15">
        <v>3677884</v>
      </c>
    </row>
    <row r="80" spans="1:13" ht="16.5" customHeight="1" x14ac:dyDescent="0.3">
      <c r="A80" s="36" t="s">
        <v>56</v>
      </c>
      <c r="B80" s="36"/>
      <c r="C80" s="12"/>
      <c r="E80" s="13">
        <v>23</v>
      </c>
      <c r="G80" s="15">
        <v>322211</v>
      </c>
      <c r="H80" s="15"/>
      <c r="I80" s="15">
        <v>0</v>
      </c>
      <c r="J80" s="15"/>
      <c r="K80" s="15" t="s">
        <v>21</v>
      </c>
      <c r="M80" s="15">
        <v>0</v>
      </c>
    </row>
    <row r="81" spans="1:13" ht="16.5" customHeight="1" x14ac:dyDescent="0.3">
      <c r="A81" s="36" t="s">
        <v>57</v>
      </c>
      <c r="B81" s="36"/>
      <c r="C81" s="12"/>
      <c r="E81" s="13">
        <v>27</v>
      </c>
      <c r="G81" s="15">
        <v>1556078</v>
      </c>
      <c r="H81" s="15"/>
      <c r="I81" s="15">
        <v>1474150</v>
      </c>
      <c r="J81" s="15"/>
      <c r="K81" s="15" t="s">
        <v>21</v>
      </c>
      <c r="M81" s="15">
        <v>0</v>
      </c>
    </row>
    <row r="82" spans="1:13" ht="16.5" customHeight="1" x14ac:dyDescent="0.3">
      <c r="A82" s="36" t="s">
        <v>58</v>
      </c>
      <c r="B82" s="36"/>
      <c r="C82" s="12"/>
      <c r="E82" s="13">
        <v>28</v>
      </c>
      <c r="G82" s="31">
        <v>25264965</v>
      </c>
      <c r="H82" s="15"/>
      <c r="I82" s="31">
        <v>26239606</v>
      </c>
      <c r="J82" s="15"/>
      <c r="K82" s="31">
        <v>18875053</v>
      </c>
      <c r="M82" s="31">
        <v>20371335</v>
      </c>
    </row>
    <row r="83" spans="1:13" ht="16.5" customHeight="1" x14ac:dyDescent="0.3">
      <c r="A83" s="38"/>
      <c r="B83" s="12"/>
      <c r="C83" s="12"/>
      <c r="G83" s="15"/>
      <c r="H83" s="15"/>
      <c r="I83" s="15"/>
      <c r="J83" s="15"/>
    </row>
    <row r="84" spans="1:13" ht="16.5" customHeight="1" x14ac:dyDescent="0.3">
      <c r="A84" s="37" t="s">
        <v>59</v>
      </c>
      <c r="B84" s="12"/>
      <c r="C84" s="12"/>
      <c r="G84" s="19">
        <f>SUM(G77:G82)</f>
        <v>158154198</v>
      </c>
      <c r="H84" s="15"/>
      <c r="I84" s="19">
        <f>SUM(I77:I82)</f>
        <v>33954100</v>
      </c>
      <c r="J84" s="15"/>
      <c r="K84" s="19">
        <f>SUM(K77:K82)</f>
        <v>145016782</v>
      </c>
      <c r="M84" s="19">
        <f>SUM(M77:M82)</f>
        <v>24049219</v>
      </c>
    </row>
    <row r="85" spans="1:13" ht="16.5" customHeight="1" x14ac:dyDescent="0.3">
      <c r="A85" s="38"/>
      <c r="B85" s="12"/>
      <c r="C85" s="12"/>
      <c r="G85" s="15"/>
      <c r="H85" s="15"/>
      <c r="I85" s="15"/>
      <c r="J85" s="15"/>
    </row>
    <row r="86" spans="1:13" ht="16.5" customHeight="1" x14ac:dyDescent="0.3">
      <c r="A86" s="37" t="s">
        <v>60</v>
      </c>
      <c r="B86" s="12"/>
      <c r="G86" s="19">
        <f>SUM(G84,G73)</f>
        <v>229205156</v>
      </c>
      <c r="H86" s="15"/>
      <c r="I86" s="19">
        <f>SUM(I84,I73)</f>
        <v>84923285</v>
      </c>
      <c r="J86" s="15"/>
      <c r="K86" s="19">
        <f>SUM(K84,K73)</f>
        <v>214378649</v>
      </c>
      <c r="M86" s="19">
        <f>SUM(M84,M73)</f>
        <v>70461575</v>
      </c>
    </row>
    <row r="87" spans="1:13" ht="16.5" customHeight="1" x14ac:dyDescent="0.3">
      <c r="A87" s="37"/>
      <c r="B87" s="12"/>
      <c r="G87" s="15"/>
      <c r="H87" s="15"/>
      <c r="I87" s="15"/>
      <c r="J87" s="15"/>
    </row>
    <row r="88" spans="1:13" ht="16.5" customHeight="1" x14ac:dyDescent="0.3">
      <c r="A88" s="37"/>
      <c r="B88" s="12"/>
      <c r="G88" s="15"/>
      <c r="H88" s="15"/>
      <c r="I88" s="15"/>
      <c r="J88" s="15"/>
    </row>
    <row r="89" spans="1:13" ht="16.5" customHeight="1" x14ac:dyDescent="0.3">
      <c r="A89" s="37"/>
      <c r="B89" s="12"/>
      <c r="G89" s="15"/>
      <c r="H89" s="15"/>
      <c r="I89" s="15"/>
      <c r="J89" s="15"/>
    </row>
    <row r="90" spans="1:13" ht="16.5" customHeight="1" x14ac:dyDescent="0.3">
      <c r="A90" s="37"/>
      <c r="B90" s="12"/>
      <c r="G90" s="15"/>
      <c r="H90" s="15"/>
      <c r="I90" s="15"/>
      <c r="J90" s="15"/>
    </row>
    <row r="91" spans="1:13" ht="16.5" customHeight="1" x14ac:dyDescent="0.3">
      <c r="A91" s="37"/>
      <c r="B91" s="12"/>
      <c r="G91" s="15"/>
      <c r="H91" s="15"/>
      <c r="I91" s="15"/>
      <c r="J91" s="15"/>
    </row>
    <row r="92" spans="1:13" ht="16.5" customHeight="1" x14ac:dyDescent="0.3">
      <c r="A92" s="37"/>
      <c r="B92" s="12"/>
      <c r="G92" s="15"/>
      <c r="H92" s="15"/>
      <c r="I92" s="15"/>
      <c r="J92" s="15"/>
    </row>
    <row r="93" spans="1:13" ht="16.5" customHeight="1" x14ac:dyDescent="0.3">
      <c r="A93" s="37"/>
      <c r="B93" s="12"/>
      <c r="G93" s="15"/>
      <c r="H93" s="15"/>
      <c r="I93" s="15"/>
      <c r="J93" s="15"/>
    </row>
    <row r="94" spans="1:13" ht="16.5" customHeight="1" x14ac:dyDescent="0.3">
      <c r="A94" s="37"/>
      <c r="B94" s="12"/>
      <c r="G94" s="15"/>
      <c r="H94" s="15"/>
      <c r="I94" s="15"/>
      <c r="J94" s="15"/>
    </row>
    <row r="95" spans="1:13" ht="16.5" customHeight="1" x14ac:dyDescent="0.3">
      <c r="A95" s="37"/>
      <c r="B95" s="12"/>
      <c r="G95" s="15"/>
      <c r="H95" s="15"/>
      <c r="I95" s="15"/>
      <c r="J95" s="15"/>
    </row>
    <row r="96" spans="1:13" ht="16.5" customHeight="1" x14ac:dyDescent="0.3">
      <c r="A96" s="37"/>
      <c r="B96" s="12"/>
      <c r="G96" s="15"/>
      <c r="H96" s="15"/>
      <c r="I96" s="15"/>
      <c r="J96" s="15"/>
    </row>
    <row r="97" spans="1:13" ht="16.5" customHeight="1" x14ac:dyDescent="0.3">
      <c r="A97" s="37"/>
      <c r="B97" s="12"/>
      <c r="G97" s="15"/>
      <c r="H97" s="15"/>
      <c r="I97" s="15"/>
      <c r="J97" s="15"/>
    </row>
    <row r="98" spans="1:13" ht="16.5" customHeight="1" x14ac:dyDescent="0.3">
      <c r="A98" s="37"/>
      <c r="B98" s="12"/>
      <c r="G98" s="15"/>
      <c r="H98" s="15"/>
      <c r="I98" s="15"/>
      <c r="J98" s="15"/>
    </row>
    <row r="99" spans="1:13" ht="16.5" customHeight="1" x14ac:dyDescent="0.3">
      <c r="A99" s="37"/>
      <c r="B99" s="12"/>
      <c r="G99" s="15"/>
      <c r="H99" s="15"/>
      <c r="I99" s="15"/>
      <c r="J99" s="15"/>
    </row>
    <row r="100" spans="1:13" ht="4.5" customHeight="1" x14ac:dyDescent="0.3">
      <c r="A100" s="37"/>
      <c r="B100" s="12"/>
      <c r="G100" s="15"/>
      <c r="H100" s="15"/>
      <c r="I100" s="15"/>
      <c r="J100" s="15"/>
    </row>
    <row r="101" spans="1:13" ht="22.2" customHeight="1" x14ac:dyDescent="0.3">
      <c r="A101" s="144" t="str">
        <f>+A50</f>
        <v>The accompanying notes are an integral part of these consolidated and separate financial statements.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</row>
    <row r="102" spans="1:13" ht="16.5" customHeight="1" x14ac:dyDescent="0.3">
      <c r="A102" s="12" t="s">
        <v>0</v>
      </c>
      <c r="B102" s="12"/>
      <c r="C102" s="12"/>
      <c r="D102" s="12"/>
    </row>
    <row r="103" spans="1:13" ht="16.5" customHeight="1" x14ac:dyDescent="0.3">
      <c r="A103" s="12" t="s">
        <v>42</v>
      </c>
      <c r="B103" s="12"/>
      <c r="C103" s="12"/>
      <c r="D103" s="12"/>
    </row>
    <row r="104" spans="1:13" ht="16.5" customHeight="1" x14ac:dyDescent="0.3">
      <c r="A104" s="16" t="str">
        <f>A53</f>
        <v>As at 31 December 2025</v>
      </c>
      <c r="B104" s="16"/>
      <c r="C104" s="16"/>
      <c r="D104" s="16"/>
      <c r="E104" s="17"/>
      <c r="F104" s="18"/>
      <c r="G104" s="18"/>
      <c r="H104" s="18"/>
      <c r="I104" s="18"/>
      <c r="J104" s="18"/>
      <c r="K104" s="19"/>
      <c r="L104" s="19"/>
      <c r="M104" s="19"/>
    </row>
    <row r="107" spans="1:13" ht="16.5" customHeight="1" x14ac:dyDescent="0.3">
      <c r="G107" s="147" t="s">
        <v>3</v>
      </c>
      <c r="H107" s="147"/>
      <c r="I107" s="147" t="s">
        <v>3</v>
      </c>
      <c r="K107" s="148" t="s">
        <v>4</v>
      </c>
      <c r="L107" s="148"/>
      <c r="M107" s="148" t="s">
        <v>4</v>
      </c>
    </row>
    <row r="108" spans="1:13" ht="16.5" customHeight="1" x14ac:dyDescent="0.3">
      <c r="G108" s="145" t="s">
        <v>5</v>
      </c>
      <c r="H108" s="145"/>
      <c r="I108" s="145" t="s">
        <v>5</v>
      </c>
      <c r="J108" s="20"/>
      <c r="K108" s="146" t="s">
        <v>6</v>
      </c>
      <c r="L108" s="146"/>
      <c r="M108" s="146" t="s">
        <v>6</v>
      </c>
    </row>
    <row r="109" spans="1:13" ht="16.5" customHeight="1" x14ac:dyDescent="0.3">
      <c r="G109" s="21" t="s">
        <v>7</v>
      </c>
      <c r="H109" s="12"/>
      <c r="I109" s="21" t="s">
        <v>8</v>
      </c>
      <c r="J109" s="12"/>
      <c r="K109" s="21" t="s">
        <v>7</v>
      </c>
      <c r="L109" s="12"/>
      <c r="M109" s="21" t="s">
        <v>8</v>
      </c>
    </row>
    <row r="110" spans="1:13" ht="16.5" customHeight="1" x14ac:dyDescent="0.3">
      <c r="E110" s="22" t="s">
        <v>61</v>
      </c>
      <c r="F110" s="12"/>
      <c r="G110" s="23" t="s">
        <v>10</v>
      </c>
      <c r="H110" s="24"/>
      <c r="I110" s="23" t="s">
        <v>10</v>
      </c>
      <c r="J110" s="24"/>
      <c r="K110" s="23" t="s">
        <v>10</v>
      </c>
      <c r="L110" s="24"/>
      <c r="M110" s="23" t="s">
        <v>10</v>
      </c>
    </row>
    <row r="111" spans="1:13" ht="16.5" customHeight="1" x14ac:dyDescent="0.3">
      <c r="E111" s="20"/>
      <c r="F111" s="12"/>
      <c r="G111" s="24"/>
      <c r="H111" s="24"/>
      <c r="I111" s="24"/>
      <c r="J111" s="24"/>
      <c r="K111" s="24"/>
      <c r="L111" s="24"/>
      <c r="M111" s="24"/>
    </row>
    <row r="112" spans="1:13" ht="16.5" customHeight="1" x14ac:dyDescent="0.3">
      <c r="A112" s="12" t="s">
        <v>62</v>
      </c>
    </row>
    <row r="113" spans="1:13" ht="16.5" customHeight="1" x14ac:dyDescent="0.3">
      <c r="A113" s="12"/>
    </row>
    <row r="114" spans="1:13" ht="16.5" customHeight="1" x14ac:dyDescent="0.3">
      <c r="A114" s="12" t="s">
        <v>63</v>
      </c>
    </row>
    <row r="115" spans="1:13" ht="16.5" customHeight="1" x14ac:dyDescent="0.3">
      <c r="A115" s="12"/>
      <c r="B115" s="12"/>
      <c r="C115" s="12"/>
    </row>
    <row r="116" spans="1:13" ht="16.5" customHeight="1" x14ac:dyDescent="0.3">
      <c r="A116" s="27" t="s">
        <v>64</v>
      </c>
      <c r="B116" s="27"/>
    </row>
    <row r="117" spans="1:13" ht="16.5" customHeight="1" x14ac:dyDescent="0.3">
      <c r="A117" s="27"/>
      <c r="B117" s="40" t="s">
        <v>65</v>
      </c>
      <c r="C117" s="36"/>
      <c r="D117" s="36"/>
      <c r="K117" s="25"/>
      <c r="L117" s="25"/>
      <c r="M117" s="25"/>
    </row>
    <row r="118" spans="1:13" ht="16.5" customHeight="1" x14ac:dyDescent="0.3">
      <c r="B118" s="36"/>
      <c r="C118" s="36" t="s">
        <v>66</v>
      </c>
      <c r="D118" s="36"/>
      <c r="K118" s="14"/>
      <c r="L118" s="14"/>
      <c r="M118" s="14"/>
    </row>
    <row r="119" spans="1:13" ht="16.5" customHeight="1" thickBot="1" x14ac:dyDescent="0.35">
      <c r="B119" s="36"/>
      <c r="C119" s="27"/>
      <c r="D119" s="40" t="s">
        <v>67</v>
      </c>
      <c r="G119" s="41">
        <v>307134600</v>
      </c>
      <c r="H119" s="15"/>
      <c r="I119" s="41">
        <v>307134600</v>
      </c>
      <c r="J119" s="15"/>
      <c r="K119" s="41">
        <v>307134600</v>
      </c>
      <c r="M119" s="41">
        <v>307134600</v>
      </c>
    </row>
    <row r="120" spans="1:13" ht="16.5" customHeight="1" thickTop="1" x14ac:dyDescent="0.3">
      <c r="A120" s="12"/>
      <c r="B120" s="12"/>
      <c r="C120" s="12"/>
      <c r="H120" s="15"/>
      <c r="J120" s="15"/>
      <c r="K120" s="25"/>
      <c r="M120" s="25"/>
    </row>
    <row r="121" spans="1:13" ht="16.5" customHeight="1" x14ac:dyDescent="0.3">
      <c r="B121" s="36" t="s">
        <v>68</v>
      </c>
      <c r="C121" s="36"/>
      <c r="D121" s="36"/>
      <c r="G121" s="25"/>
      <c r="H121" s="25"/>
      <c r="I121" s="25"/>
      <c r="J121" s="25"/>
      <c r="K121" s="25"/>
      <c r="L121" s="25"/>
      <c r="M121" s="25"/>
    </row>
    <row r="122" spans="1:13" ht="16.5" customHeight="1" x14ac:dyDescent="0.3">
      <c r="B122" s="36"/>
      <c r="C122" s="36" t="s">
        <v>69</v>
      </c>
      <c r="D122" s="36" t="s">
        <v>70</v>
      </c>
      <c r="K122" s="14"/>
      <c r="L122" s="14"/>
      <c r="M122" s="14"/>
    </row>
    <row r="123" spans="1:13" ht="16.5" customHeight="1" x14ac:dyDescent="0.3">
      <c r="B123" s="36"/>
      <c r="C123" s="27"/>
      <c r="D123" s="40" t="s">
        <v>67</v>
      </c>
      <c r="G123" s="15">
        <v>307134600</v>
      </c>
      <c r="H123" s="15"/>
      <c r="I123" s="15">
        <v>307134600</v>
      </c>
      <c r="J123" s="15"/>
      <c r="K123" s="15">
        <v>307134600</v>
      </c>
      <c r="M123" s="15">
        <v>307134600</v>
      </c>
    </row>
    <row r="124" spans="1:13" ht="16.5" customHeight="1" x14ac:dyDescent="0.3">
      <c r="A124" s="36" t="s">
        <v>71</v>
      </c>
      <c r="G124" s="15">
        <v>261656380</v>
      </c>
      <c r="H124" s="15"/>
      <c r="I124" s="15">
        <v>261656380</v>
      </c>
      <c r="J124" s="15"/>
      <c r="K124" s="15">
        <v>261656380</v>
      </c>
      <c r="M124" s="15">
        <v>261656380</v>
      </c>
    </row>
    <row r="125" spans="1:13" ht="16.5" customHeight="1" x14ac:dyDescent="0.3">
      <c r="A125" s="36" t="s">
        <v>72</v>
      </c>
      <c r="G125" s="15">
        <v>167694335</v>
      </c>
      <c r="H125" s="15"/>
      <c r="I125" s="15">
        <v>167694335</v>
      </c>
      <c r="J125" s="15"/>
      <c r="K125" s="15">
        <v>167694335</v>
      </c>
      <c r="M125" s="15">
        <v>167694335</v>
      </c>
    </row>
    <row r="126" spans="1:13" ht="16.5" customHeight="1" x14ac:dyDescent="0.3">
      <c r="A126" s="27" t="s">
        <v>73</v>
      </c>
      <c r="B126" s="27"/>
      <c r="G126" s="15"/>
      <c r="H126" s="15"/>
      <c r="I126" s="15"/>
      <c r="J126" s="15"/>
    </row>
    <row r="127" spans="1:13" ht="16.5" customHeight="1" x14ac:dyDescent="0.3">
      <c r="A127" s="27"/>
      <c r="B127" s="27" t="s">
        <v>74</v>
      </c>
      <c r="E127" s="13">
        <v>29</v>
      </c>
      <c r="G127" s="15">
        <v>25722478</v>
      </c>
      <c r="H127" s="15"/>
      <c r="I127" s="15">
        <v>23198524</v>
      </c>
      <c r="J127" s="15"/>
      <c r="K127" s="15">
        <v>25722478</v>
      </c>
      <c r="M127" s="15">
        <v>23198524</v>
      </c>
    </row>
    <row r="128" spans="1:13" ht="16.5" customHeight="1" x14ac:dyDescent="0.3">
      <c r="A128" s="27"/>
      <c r="B128" s="27" t="s">
        <v>75</v>
      </c>
      <c r="G128" s="31">
        <v>124385262</v>
      </c>
      <c r="H128" s="15"/>
      <c r="I128" s="31">
        <v>106714486</v>
      </c>
      <c r="J128" s="15"/>
      <c r="K128" s="31">
        <v>101004632</v>
      </c>
      <c r="M128" s="31">
        <v>84619244</v>
      </c>
    </row>
    <row r="129" spans="1:13" ht="16.5" customHeight="1" x14ac:dyDescent="0.3">
      <c r="G129" s="15"/>
      <c r="H129" s="15"/>
      <c r="I129" s="15"/>
      <c r="J129" s="15"/>
    </row>
    <row r="130" spans="1:13" ht="16.5" customHeight="1" x14ac:dyDescent="0.3">
      <c r="A130" s="38" t="s">
        <v>76</v>
      </c>
      <c r="B130" s="27"/>
      <c r="C130" s="38"/>
      <c r="D130" s="27"/>
      <c r="G130" s="19">
        <f>SUM(G123:G129)</f>
        <v>886593055</v>
      </c>
      <c r="H130" s="15"/>
      <c r="I130" s="19">
        <f>SUM(I123:I129)</f>
        <v>866398325</v>
      </c>
      <c r="J130" s="15"/>
      <c r="K130" s="19">
        <f>SUM(K123:K129)</f>
        <v>863212425</v>
      </c>
      <c r="M130" s="19">
        <f>SUM(M123:M129)</f>
        <v>844303083</v>
      </c>
    </row>
    <row r="131" spans="1:13" ht="16.5" customHeight="1" x14ac:dyDescent="0.3">
      <c r="A131" s="38"/>
      <c r="B131" s="38"/>
      <c r="C131" s="38"/>
      <c r="D131" s="38"/>
      <c r="G131" s="15"/>
      <c r="H131" s="15"/>
      <c r="I131" s="15"/>
      <c r="J131" s="15"/>
    </row>
    <row r="132" spans="1:13" ht="16.5" customHeight="1" thickBot="1" x14ac:dyDescent="0.35">
      <c r="A132" s="38" t="s">
        <v>77</v>
      </c>
      <c r="B132" s="27"/>
      <c r="C132" s="38"/>
      <c r="D132" s="27"/>
      <c r="G132" s="33">
        <f>SUM(G86,G130)</f>
        <v>1115798211</v>
      </c>
      <c r="H132" s="15"/>
      <c r="I132" s="33">
        <f>SUM(I86,I130)</f>
        <v>951321610</v>
      </c>
      <c r="J132" s="15"/>
      <c r="K132" s="33">
        <f>SUM(K86,K130)</f>
        <v>1077591074</v>
      </c>
      <c r="M132" s="33">
        <f>SUM(M86,M130)</f>
        <v>914764658</v>
      </c>
    </row>
    <row r="133" spans="1:13" ht="16.5" customHeight="1" thickTop="1" x14ac:dyDescent="0.3">
      <c r="A133" s="12"/>
      <c r="G133" s="15"/>
      <c r="H133" s="15"/>
      <c r="I133" s="15"/>
      <c r="J133" s="15"/>
    </row>
    <row r="134" spans="1:13" ht="16.5" customHeight="1" x14ac:dyDescent="0.3">
      <c r="A134" s="12"/>
      <c r="G134" s="15"/>
      <c r="H134" s="15"/>
      <c r="I134" s="15"/>
      <c r="J134" s="15"/>
    </row>
    <row r="135" spans="1:13" ht="16.5" customHeight="1" x14ac:dyDescent="0.3">
      <c r="A135" s="12"/>
      <c r="G135" s="15"/>
      <c r="H135" s="15"/>
      <c r="I135" s="15"/>
      <c r="J135" s="15"/>
    </row>
    <row r="136" spans="1:13" ht="16.5" customHeight="1" x14ac:dyDescent="0.3">
      <c r="A136" s="12"/>
      <c r="G136" s="15"/>
      <c r="H136" s="15"/>
      <c r="I136" s="15"/>
      <c r="J136" s="15"/>
    </row>
    <row r="137" spans="1:13" ht="16.5" customHeight="1" x14ac:dyDescent="0.3">
      <c r="A137" s="12"/>
      <c r="G137" s="15"/>
      <c r="H137" s="15"/>
      <c r="I137" s="15"/>
      <c r="J137" s="15"/>
    </row>
    <row r="138" spans="1:13" ht="16.5" customHeight="1" x14ac:dyDescent="0.3">
      <c r="A138" s="12"/>
      <c r="G138" s="15"/>
      <c r="H138" s="15"/>
      <c r="I138" s="15"/>
      <c r="J138" s="15"/>
    </row>
    <row r="139" spans="1:13" ht="16.5" customHeight="1" x14ac:dyDescent="0.3">
      <c r="A139" s="12"/>
      <c r="G139" s="15"/>
      <c r="H139" s="15"/>
      <c r="I139" s="15"/>
      <c r="J139" s="15"/>
    </row>
    <row r="140" spans="1:13" ht="16.5" customHeight="1" x14ac:dyDescent="0.3">
      <c r="A140" s="12"/>
      <c r="G140" s="15"/>
      <c r="H140" s="15"/>
      <c r="I140" s="15"/>
      <c r="J140" s="15"/>
    </row>
    <row r="141" spans="1:13" ht="16.5" customHeight="1" x14ac:dyDescent="0.3">
      <c r="A141" s="12"/>
      <c r="G141" s="15"/>
      <c r="H141" s="15"/>
      <c r="I141" s="15"/>
      <c r="J141" s="15"/>
    </row>
    <row r="142" spans="1:13" ht="16.5" customHeight="1" x14ac:dyDescent="0.3">
      <c r="A142" s="12"/>
      <c r="G142" s="15"/>
      <c r="H142" s="15"/>
      <c r="I142" s="15"/>
      <c r="J142" s="15"/>
    </row>
    <row r="143" spans="1:13" ht="16.5" customHeight="1" x14ac:dyDescent="0.3">
      <c r="A143" s="12"/>
      <c r="G143" s="15"/>
      <c r="H143" s="15"/>
      <c r="I143" s="15"/>
      <c r="J143" s="15"/>
    </row>
    <row r="144" spans="1:13" ht="16.5" customHeight="1" x14ac:dyDescent="0.3">
      <c r="A144" s="12"/>
      <c r="G144" s="15"/>
      <c r="H144" s="15"/>
      <c r="I144" s="15"/>
      <c r="J144" s="15"/>
    </row>
    <row r="145" spans="1:13" ht="16.5" customHeight="1" x14ac:dyDescent="0.3">
      <c r="A145" s="12"/>
      <c r="G145" s="15"/>
      <c r="H145" s="15"/>
      <c r="I145" s="15"/>
      <c r="J145" s="15"/>
    </row>
    <row r="146" spans="1:13" ht="16.5" customHeight="1" x14ac:dyDescent="0.3">
      <c r="A146" s="12"/>
      <c r="G146" s="15"/>
      <c r="H146" s="15"/>
      <c r="I146" s="15"/>
      <c r="J146" s="15"/>
    </row>
    <row r="147" spans="1:13" ht="16.5" customHeight="1" x14ac:dyDescent="0.3">
      <c r="A147" s="12"/>
      <c r="G147" s="15"/>
      <c r="H147" s="15"/>
      <c r="I147" s="15"/>
      <c r="J147" s="15"/>
    </row>
    <row r="148" spans="1:13" ht="16.5" customHeight="1" x14ac:dyDescent="0.3">
      <c r="A148" s="12"/>
      <c r="G148" s="15"/>
      <c r="H148" s="15"/>
      <c r="I148" s="15"/>
      <c r="J148" s="15"/>
    </row>
    <row r="149" spans="1:13" ht="16.5" customHeight="1" x14ac:dyDescent="0.3">
      <c r="A149" s="12"/>
      <c r="G149" s="15"/>
      <c r="H149" s="15"/>
      <c r="I149" s="15"/>
      <c r="J149" s="15"/>
    </row>
    <row r="150" spans="1:13" ht="15" customHeight="1" x14ac:dyDescent="0.3">
      <c r="A150" s="12"/>
      <c r="G150" s="15"/>
      <c r="H150" s="15"/>
      <c r="I150" s="15"/>
      <c r="J150" s="15"/>
    </row>
    <row r="151" spans="1:13" ht="6" customHeight="1" x14ac:dyDescent="0.3">
      <c r="A151" s="12"/>
      <c r="G151" s="15"/>
      <c r="H151" s="15"/>
      <c r="I151" s="15"/>
      <c r="J151" s="15"/>
    </row>
    <row r="152" spans="1:13" ht="22.2" customHeight="1" x14ac:dyDescent="0.3">
      <c r="A152" s="144" t="str">
        <f>+A50</f>
        <v>The accompanying notes are an integral part of these consolidated and separate financial statements.</v>
      </c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</row>
  </sheetData>
  <mergeCells count="17">
    <mergeCell ref="G6:I6"/>
    <mergeCell ref="G7:I7"/>
    <mergeCell ref="K6:M6"/>
    <mergeCell ref="K7:M7"/>
    <mergeCell ref="G56:I56"/>
    <mergeCell ref="K56:M56"/>
    <mergeCell ref="A50:M50"/>
    <mergeCell ref="A47:M47"/>
    <mergeCell ref="A48:M48"/>
    <mergeCell ref="A152:M152"/>
    <mergeCell ref="G57:I57"/>
    <mergeCell ref="K57:M57"/>
    <mergeCell ref="A101:M101"/>
    <mergeCell ref="G107:I107"/>
    <mergeCell ref="K107:M107"/>
    <mergeCell ref="G108:I108"/>
    <mergeCell ref="K108:M108"/>
  </mergeCells>
  <pageMargins left="0.8" right="0.5" top="0.5" bottom="0.6" header="0.49" footer="0.4"/>
  <pageSetup paperSize="9" scale="95" firstPageNumber="7" fitToHeight="0" orientation="portrait" useFirstPageNumber="1" horizontalDpi="1200" verticalDpi="1200" r:id="rId1"/>
  <headerFooter>
    <oddFooter>&amp;R&amp;"Arial,Regular"&amp;9&amp;P</oddFooter>
  </headerFooter>
  <rowBreaks count="2" manualBreakCount="2">
    <brk id="50" max="12" man="1"/>
    <brk id="10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="115" zoomScaleNormal="115" zoomScaleSheetLayoutView="85" workbookViewId="0">
      <selection activeCell="R10" sqref="R10"/>
    </sheetView>
  </sheetViews>
  <sheetFormatPr defaultColWidth="10.44140625" defaultRowHeight="16.5" customHeight="1" x14ac:dyDescent="0.3"/>
  <cols>
    <col min="1" max="2" width="1.44140625" style="100" customWidth="1"/>
    <col min="3" max="3" width="36.5546875" style="100" customWidth="1"/>
    <col min="4" max="4" width="5.5546875" style="107" customWidth="1"/>
    <col min="5" max="5" width="0.6640625" style="100" customWidth="1"/>
    <col min="6" max="6" width="12.44140625" style="100" customWidth="1"/>
    <col min="7" max="7" width="0.6640625" style="100" customWidth="1"/>
    <col min="8" max="8" width="12.44140625" style="100" customWidth="1"/>
    <col min="9" max="9" width="0.6640625" style="100" customWidth="1"/>
    <col min="10" max="10" width="12.44140625" style="100" customWidth="1"/>
    <col min="11" max="11" width="0.6640625" style="100" customWidth="1"/>
    <col min="12" max="12" width="12.44140625" style="100" customWidth="1"/>
    <col min="13" max="16384" width="10.44140625" style="100"/>
  </cols>
  <sheetData>
    <row r="1" spans="1:12" ht="16.5" customHeight="1" x14ac:dyDescent="0.3">
      <c r="A1" s="42" t="str">
        <f>+'7-9'!A1</f>
        <v>Stone One Public Company Limited</v>
      </c>
      <c r="B1" s="42"/>
      <c r="C1" s="42"/>
      <c r="D1" s="95"/>
      <c r="E1" s="39"/>
      <c r="F1" s="39"/>
      <c r="G1" s="39"/>
      <c r="H1" s="39"/>
      <c r="I1" s="39"/>
      <c r="J1" s="97"/>
      <c r="K1" s="97"/>
      <c r="L1" s="97"/>
    </row>
    <row r="2" spans="1:12" ht="16.5" customHeight="1" x14ac:dyDescent="0.3">
      <c r="A2" s="42" t="s">
        <v>78</v>
      </c>
      <c r="B2" s="42"/>
      <c r="C2" s="42"/>
      <c r="D2" s="95"/>
      <c r="E2" s="39"/>
      <c r="F2" s="39"/>
      <c r="G2" s="39"/>
      <c r="H2" s="39"/>
      <c r="I2" s="39"/>
      <c r="J2" s="97"/>
      <c r="K2" s="97"/>
      <c r="L2" s="97"/>
    </row>
    <row r="3" spans="1:12" ht="16.5" customHeight="1" x14ac:dyDescent="0.3">
      <c r="A3" s="126" t="s">
        <v>79</v>
      </c>
      <c r="B3" s="126"/>
      <c r="C3" s="126"/>
      <c r="D3" s="129"/>
      <c r="E3" s="130"/>
      <c r="F3" s="130"/>
      <c r="G3" s="130"/>
      <c r="H3" s="130"/>
      <c r="I3" s="130"/>
      <c r="J3" s="119"/>
      <c r="K3" s="119"/>
      <c r="L3" s="119"/>
    </row>
    <row r="4" spans="1:12" ht="16.350000000000001" customHeight="1" x14ac:dyDescent="0.3">
      <c r="A4" s="39"/>
      <c r="B4" s="39"/>
      <c r="C4" s="39"/>
      <c r="D4" s="95"/>
      <c r="E4" s="39"/>
      <c r="F4" s="39"/>
      <c r="G4" s="39"/>
      <c r="H4" s="39"/>
      <c r="I4" s="39"/>
      <c r="J4" s="97"/>
      <c r="K4" s="97"/>
      <c r="L4" s="97"/>
    </row>
    <row r="5" spans="1:12" ht="16.350000000000001" customHeight="1" x14ac:dyDescent="0.3">
      <c r="A5" s="39"/>
      <c r="B5" s="39"/>
      <c r="C5" s="39"/>
      <c r="D5" s="95"/>
      <c r="E5" s="39"/>
      <c r="F5" s="39"/>
      <c r="G5" s="39"/>
      <c r="H5" s="39"/>
      <c r="I5" s="39"/>
      <c r="J5" s="97"/>
      <c r="K5" s="97"/>
      <c r="L5" s="97"/>
    </row>
    <row r="6" spans="1:12" ht="16.5" customHeight="1" x14ac:dyDescent="0.3">
      <c r="A6" s="39"/>
      <c r="B6" s="39"/>
      <c r="C6" s="39"/>
      <c r="D6" s="95"/>
      <c r="E6" s="39"/>
      <c r="F6" s="152" t="s">
        <v>3</v>
      </c>
      <c r="G6" s="152"/>
      <c r="H6" s="152" t="s">
        <v>3</v>
      </c>
      <c r="I6" s="39"/>
      <c r="J6" s="153" t="s">
        <v>4</v>
      </c>
      <c r="K6" s="153"/>
      <c r="L6" s="153" t="s">
        <v>4</v>
      </c>
    </row>
    <row r="7" spans="1:12" ht="16.5" customHeight="1" x14ac:dyDescent="0.3">
      <c r="A7" s="39"/>
      <c r="B7" s="39"/>
      <c r="C7" s="39"/>
      <c r="D7" s="95"/>
      <c r="E7" s="39"/>
      <c r="F7" s="154" t="s">
        <v>5</v>
      </c>
      <c r="G7" s="154"/>
      <c r="H7" s="154" t="s">
        <v>5</v>
      </c>
      <c r="I7" s="57"/>
      <c r="J7" s="155" t="s">
        <v>5</v>
      </c>
      <c r="K7" s="155"/>
      <c r="L7" s="155" t="s">
        <v>5</v>
      </c>
    </row>
    <row r="8" spans="1:12" ht="16.5" customHeight="1" x14ac:dyDescent="0.3">
      <c r="A8" s="39"/>
      <c r="B8" s="39"/>
      <c r="C8" s="39"/>
      <c r="D8" s="95"/>
      <c r="E8" s="39"/>
      <c r="F8" s="61" t="s">
        <v>7</v>
      </c>
      <c r="G8" s="42"/>
      <c r="H8" s="61" t="s">
        <v>8</v>
      </c>
      <c r="I8" s="42"/>
      <c r="J8" s="61" t="s">
        <v>7</v>
      </c>
      <c r="K8" s="42"/>
      <c r="L8" s="61" t="s">
        <v>8</v>
      </c>
    </row>
    <row r="9" spans="1:12" ht="16.5" customHeight="1" x14ac:dyDescent="0.3">
      <c r="A9" s="39"/>
      <c r="B9" s="39"/>
      <c r="C9" s="39"/>
      <c r="D9" s="60" t="s">
        <v>9</v>
      </c>
      <c r="E9" s="42"/>
      <c r="F9" s="63" t="s">
        <v>10</v>
      </c>
      <c r="G9" s="64"/>
      <c r="H9" s="63" t="s">
        <v>10</v>
      </c>
      <c r="I9" s="64"/>
      <c r="J9" s="63" t="s">
        <v>10</v>
      </c>
      <c r="K9" s="64"/>
      <c r="L9" s="63" t="s">
        <v>10</v>
      </c>
    </row>
    <row r="10" spans="1:12" ht="16.5" customHeight="1" x14ac:dyDescent="0.3">
      <c r="A10" s="39"/>
      <c r="B10" s="39"/>
      <c r="C10" s="39"/>
      <c r="D10" s="57"/>
      <c r="E10" s="42"/>
      <c r="F10" s="64"/>
      <c r="G10" s="64"/>
      <c r="H10" s="64"/>
      <c r="I10" s="64"/>
      <c r="J10" s="64"/>
      <c r="K10" s="64"/>
      <c r="L10" s="64"/>
    </row>
    <row r="11" spans="1:12" ht="16.5" customHeight="1" x14ac:dyDescent="0.3">
      <c r="A11" s="82" t="s">
        <v>80</v>
      </c>
      <c r="B11" s="39"/>
      <c r="C11" s="39"/>
      <c r="D11" s="95"/>
      <c r="E11" s="39"/>
      <c r="F11" s="97">
        <v>374805225</v>
      </c>
      <c r="G11" s="97"/>
      <c r="H11" s="97">
        <v>406661215</v>
      </c>
      <c r="I11" s="39"/>
      <c r="J11" s="97">
        <v>374805225</v>
      </c>
      <c r="K11" s="97"/>
      <c r="L11" s="97">
        <v>406661215</v>
      </c>
    </row>
    <row r="12" spans="1:12" ht="16.5" customHeight="1" x14ac:dyDescent="0.3">
      <c r="A12" s="82" t="s">
        <v>81</v>
      </c>
      <c r="B12" s="91"/>
      <c r="C12" s="39"/>
      <c r="D12" s="131" t="s">
        <v>82</v>
      </c>
      <c r="E12" s="39"/>
      <c r="F12" s="120" t="s">
        <v>21</v>
      </c>
      <c r="G12" s="97"/>
      <c r="H12" s="120">
        <v>0</v>
      </c>
      <c r="I12" s="97"/>
      <c r="J12" s="120">
        <v>33578818</v>
      </c>
      <c r="K12" s="39"/>
      <c r="L12" s="120">
        <v>36739876</v>
      </c>
    </row>
    <row r="13" spans="1:12" ht="10.199999999999999" customHeight="1" x14ac:dyDescent="0.3">
      <c r="A13" s="39"/>
      <c r="B13" s="39"/>
      <c r="C13" s="39"/>
      <c r="D13" s="95"/>
      <c r="E13" s="39"/>
      <c r="F13" s="97"/>
      <c r="G13" s="97"/>
      <c r="H13" s="97"/>
      <c r="I13" s="97"/>
      <c r="J13" s="97"/>
      <c r="K13" s="39"/>
      <c r="L13" s="97"/>
    </row>
    <row r="14" spans="1:12" ht="16.5" customHeight="1" x14ac:dyDescent="0.3">
      <c r="A14" s="42" t="s">
        <v>83</v>
      </c>
      <c r="B14" s="39"/>
      <c r="C14" s="39"/>
      <c r="D14" s="95"/>
      <c r="E14" s="39"/>
      <c r="F14" s="120">
        <f>SUM(F11:F13)</f>
        <v>374805225</v>
      </c>
      <c r="G14" s="97"/>
      <c r="H14" s="120">
        <f>SUM(H11:H13)</f>
        <v>406661215</v>
      </c>
      <c r="I14" s="97"/>
      <c r="J14" s="120">
        <f>SUM(J11:J13)</f>
        <v>408384043</v>
      </c>
      <c r="K14" s="39"/>
      <c r="L14" s="120">
        <f>SUM(L11:L13)</f>
        <v>443401091</v>
      </c>
    </row>
    <row r="15" spans="1:12" ht="16.5" customHeight="1" x14ac:dyDescent="0.3">
      <c r="A15" s="39"/>
      <c r="B15" s="39"/>
      <c r="C15" s="39"/>
      <c r="D15" s="95"/>
      <c r="E15" s="39"/>
      <c r="F15" s="97"/>
      <c r="G15" s="97"/>
      <c r="H15" s="97"/>
      <c r="I15" s="97"/>
      <c r="J15" s="97"/>
      <c r="K15" s="39"/>
      <c r="L15" s="97"/>
    </row>
    <row r="16" spans="1:12" ht="16.5" customHeight="1" x14ac:dyDescent="0.3">
      <c r="A16" s="39" t="s">
        <v>84</v>
      </c>
      <c r="B16" s="39"/>
      <c r="C16" s="39"/>
      <c r="D16" s="95"/>
      <c r="E16" s="39"/>
      <c r="F16" s="97">
        <v>-300423778</v>
      </c>
      <c r="G16" s="97"/>
      <c r="H16" s="97">
        <v>-307790609</v>
      </c>
      <c r="I16" s="97"/>
      <c r="J16" s="97">
        <v>-343731879</v>
      </c>
      <c r="K16" s="39"/>
      <c r="L16" s="97">
        <v>-355852023</v>
      </c>
    </row>
    <row r="17" spans="1:12" ht="16.5" customHeight="1" x14ac:dyDescent="0.3">
      <c r="A17" s="82" t="s">
        <v>85</v>
      </c>
      <c r="B17" s="91"/>
      <c r="C17" s="39"/>
      <c r="D17" s="95"/>
      <c r="E17" s="39"/>
      <c r="F17" s="120" t="s">
        <v>21</v>
      </c>
      <c r="G17" s="97"/>
      <c r="H17" s="120">
        <v>0</v>
      </c>
      <c r="I17" s="97"/>
      <c r="J17" s="120">
        <v>-25831441</v>
      </c>
      <c r="K17" s="39"/>
      <c r="L17" s="120">
        <v>-23811854</v>
      </c>
    </row>
    <row r="18" spans="1:12" ht="10.199999999999999" customHeight="1" x14ac:dyDescent="0.3">
      <c r="A18" s="39"/>
      <c r="B18" s="39"/>
      <c r="C18" s="39"/>
      <c r="D18" s="95"/>
      <c r="E18" s="39"/>
      <c r="F18" s="97"/>
      <c r="G18" s="97"/>
      <c r="H18" s="97"/>
      <c r="I18" s="97"/>
      <c r="J18" s="97"/>
      <c r="K18" s="39"/>
      <c r="L18" s="97"/>
    </row>
    <row r="19" spans="1:12" ht="16.5" customHeight="1" x14ac:dyDescent="0.3">
      <c r="A19" s="42" t="s">
        <v>86</v>
      </c>
      <c r="B19" s="39"/>
      <c r="C19" s="39"/>
      <c r="D19" s="95"/>
      <c r="E19" s="39"/>
      <c r="F19" s="119">
        <f>SUM(F16:F17)</f>
        <v>-300423778</v>
      </c>
      <c r="G19" s="97"/>
      <c r="H19" s="119">
        <f>SUM(H16:H17)</f>
        <v>-307790609</v>
      </c>
      <c r="I19" s="97"/>
      <c r="J19" s="119">
        <f>SUM(J16:J17)</f>
        <v>-369563320</v>
      </c>
      <c r="K19" s="39"/>
      <c r="L19" s="119">
        <f>SUM(L16:L17)</f>
        <v>-379663877</v>
      </c>
    </row>
    <row r="20" spans="1:12" ht="16.5" customHeight="1" x14ac:dyDescent="0.3">
      <c r="A20" s="39"/>
      <c r="B20" s="39"/>
      <c r="C20" s="39"/>
      <c r="D20" s="95"/>
      <c r="E20" s="39"/>
      <c r="F20" s="97"/>
      <c r="G20" s="97"/>
      <c r="H20" s="97"/>
      <c r="I20" s="97"/>
      <c r="J20" s="97"/>
      <c r="K20" s="39"/>
      <c r="L20" s="97"/>
    </row>
    <row r="21" spans="1:12" ht="16.5" customHeight="1" x14ac:dyDescent="0.3">
      <c r="A21" s="42" t="s">
        <v>87</v>
      </c>
      <c r="B21" s="39"/>
      <c r="C21" s="39"/>
      <c r="D21" s="95"/>
      <c r="E21" s="39"/>
      <c r="F21" s="97">
        <f>SUM(F14,F19)</f>
        <v>74381447</v>
      </c>
      <c r="G21" s="97"/>
      <c r="H21" s="97">
        <v>98870606</v>
      </c>
      <c r="I21" s="97"/>
      <c r="J21" s="97">
        <f t="shared" ref="J21" si="0">SUM(J14,J19)</f>
        <v>38820723</v>
      </c>
      <c r="K21" s="97"/>
      <c r="L21" s="97">
        <v>63737214</v>
      </c>
    </row>
    <row r="22" spans="1:12" ht="16.5" customHeight="1" x14ac:dyDescent="0.3">
      <c r="A22" s="39" t="s">
        <v>88</v>
      </c>
      <c r="B22" s="39"/>
      <c r="C22" s="39"/>
      <c r="D22" s="95">
        <v>30</v>
      </c>
      <c r="E22" s="39"/>
      <c r="F22" s="120">
        <v>37007626</v>
      </c>
      <c r="G22" s="97"/>
      <c r="H22" s="120">
        <v>49934595</v>
      </c>
      <c r="I22" s="97"/>
      <c r="J22" s="120">
        <v>40040769</v>
      </c>
      <c r="K22" s="39"/>
      <c r="L22" s="120">
        <v>51222092</v>
      </c>
    </row>
    <row r="23" spans="1:12" ht="11.4" x14ac:dyDescent="0.3">
      <c r="A23" s="39"/>
      <c r="B23" s="39"/>
      <c r="C23" s="39"/>
      <c r="D23" s="95"/>
      <c r="E23" s="39"/>
      <c r="F23" s="97"/>
      <c r="G23" s="97"/>
      <c r="H23" s="97"/>
      <c r="I23" s="97"/>
      <c r="J23" s="97"/>
      <c r="K23" s="39"/>
      <c r="L23" s="97"/>
    </row>
    <row r="24" spans="1:12" ht="16.5" customHeight="1" x14ac:dyDescent="0.3">
      <c r="A24" s="42" t="s">
        <v>89</v>
      </c>
      <c r="B24" s="39"/>
      <c r="C24" s="39"/>
      <c r="D24" s="95"/>
      <c r="E24" s="39"/>
      <c r="F24" s="97">
        <f>SUM(F21:F22)</f>
        <v>111389073</v>
      </c>
      <c r="G24" s="97"/>
      <c r="H24" s="97">
        <f>SUM(H21:H22)</f>
        <v>148805201</v>
      </c>
      <c r="I24" s="97"/>
      <c r="J24" s="97">
        <f>SUM(J21:J22)</f>
        <v>78861492</v>
      </c>
      <c r="K24" s="39"/>
      <c r="L24" s="97">
        <f>SUM(L21:L22)</f>
        <v>114959306</v>
      </c>
    </row>
    <row r="25" spans="1:12" ht="12" x14ac:dyDescent="0.3">
      <c r="A25" s="42"/>
      <c r="B25" s="39"/>
      <c r="C25" s="39"/>
      <c r="D25" s="95"/>
      <c r="E25" s="39"/>
      <c r="F25" s="97"/>
      <c r="G25" s="97"/>
      <c r="H25" s="97"/>
      <c r="I25" s="97"/>
      <c r="J25" s="97"/>
      <c r="K25" s="39"/>
      <c r="L25" s="97"/>
    </row>
    <row r="26" spans="1:12" ht="16.5" customHeight="1" x14ac:dyDescent="0.3">
      <c r="A26" s="91" t="s">
        <v>90</v>
      </c>
      <c r="B26" s="39"/>
      <c r="C26" s="39"/>
      <c r="D26" s="95"/>
      <c r="E26" s="39"/>
      <c r="F26" s="97">
        <v>-2918470</v>
      </c>
      <c r="G26" s="97"/>
      <c r="H26" s="97">
        <v>-2858721</v>
      </c>
      <c r="I26" s="97"/>
      <c r="J26" s="97">
        <v>-2918470</v>
      </c>
      <c r="K26" s="39"/>
      <c r="L26" s="97">
        <v>-2858719</v>
      </c>
    </row>
    <row r="27" spans="1:12" ht="16.5" customHeight="1" x14ac:dyDescent="0.3">
      <c r="A27" s="91" t="s">
        <v>91</v>
      </c>
      <c r="B27" s="39"/>
      <c r="C27" s="39"/>
      <c r="D27" s="95"/>
      <c r="E27" s="39"/>
      <c r="F27" s="97">
        <v>-89368692</v>
      </c>
      <c r="G27" s="97"/>
      <c r="H27" s="97">
        <v>-82565030</v>
      </c>
      <c r="I27" s="97"/>
      <c r="J27" s="97">
        <v>-58251127</v>
      </c>
      <c r="K27" s="39"/>
      <c r="L27" s="97">
        <v>-57685293</v>
      </c>
    </row>
    <row r="28" spans="1:12" ht="16.5" customHeight="1" x14ac:dyDescent="0.3">
      <c r="A28" s="91" t="s">
        <v>92</v>
      </c>
      <c r="B28" s="39"/>
      <c r="C28" s="39"/>
      <c r="D28" s="95"/>
      <c r="E28" s="39"/>
      <c r="F28" s="120">
        <v>56418334</v>
      </c>
      <c r="G28" s="97"/>
      <c r="H28" s="120">
        <v>4171026</v>
      </c>
      <c r="I28" s="97"/>
      <c r="J28" s="120">
        <v>56418334</v>
      </c>
      <c r="K28" s="39"/>
      <c r="L28" s="120">
        <v>4171026</v>
      </c>
    </row>
    <row r="29" spans="1:12" ht="10.199999999999999" customHeight="1" x14ac:dyDescent="0.3">
      <c r="A29" s="91"/>
      <c r="B29" s="39"/>
      <c r="C29" s="39"/>
      <c r="D29" s="95"/>
      <c r="E29" s="39"/>
      <c r="F29" s="97"/>
      <c r="G29" s="97"/>
      <c r="H29" s="97"/>
      <c r="I29" s="97"/>
      <c r="J29" s="97"/>
      <c r="K29" s="39"/>
      <c r="L29" s="97"/>
    </row>
    <row r="30" spans="1:12" ht="16.5" customHeight="1" x14ac:dyDescent="0.3">
      <c r="A30" s="132" t="s">
        <v>204</v>
      </c>
      <c r="B30" s="39"/>
      <c r="C30" s="39"/>
      <c r="D30" s="95"/>
      <c r="E30" s="39"/>
      <c r="F30" s="120">
        <f>SUM(F26:F28)</f>
        <v>-35868828</v>
      </c>
      <c r="G30" s="97"/>
      <c r="H30" s="120">
        <f>SUM(H26:H28)</f>
        <v>-81252725</v>
      </c>
      <c r="I30" s="97"/>
      <c r="J30" s="120">
        <f>SUM(J26:J28)</f>
        <v>-4751263</v>
      </c>
      <c r="K30" s="39"/>
      <c r="L30" s="120">
        <f>SUM(L26:L28)</f>
        <v>-56372986</v>
      </c>
    </row>
    <row r="31" spans="1:12" ht="16.5" customHeight="1" x14ac:dyDescent="0.3">
      <c r="A31" s="132"/>
      <c r="B31" s="39"/>
      <c r="C31" s="39"/>
      <c r="D31" s="95"/>
      <c r="E31" s="39"/>
      <c r="F31" s="97"/>
      <c r="G31" s="97"/>
      <c r="H31" s="97"/>
      <c r="I31" s="97"/>
      <c r="J31" s="97"/>
      <c r="K31" s="39"/>
      <c r="L31" s="97"/>
    </row>
    <row r="32" spans="1:12" ht="16.5" customHeight="1" x14ac:dyDescent="0.3">
      <c r="A32" s="42" t="s">
        <v>93</v>
      </c>
      <c r="B32" s="42"/>
      <c r="C32" s="39"/>
      <c r="D32" s="95"/>
      <c r="E32" s="39"/>
      <c r="F32" s="97">
        <f>F24+F30</f>
        <v>75520245</v>
      </c>
      <c r="G32" s="97"/>
      <c r="H32" s="97">
        <v>67552476</v>
      </c>
      <c r="I32" s="97"/>
      <c r="J32" s="97">
        <f>J24+J30</f>
        <v>74110229</v>
      </c>
      <c r="K32" s="39"/>
      <c r="L32" s="97">
        <v>58586320</v>
      </c>
    </row>
    <row r="33" spans="1:12" ht="16.5" customHeight="1" x14ac:dyDescent="0.3">
      <c r="A33" s="91" t="s">
        <v>94</v>
      </c>
      <c r="B33" s="39"/>
      <c r="C33" s="39"/>
      <c r="D33" s="95"/>
      <c r="E33" s="39"/>
      <c r="F33" s="120">
        <v>-2451206</v>
      </c>
      <c r="G33" s="97"/>
      <c r="H33" s="120">
        <v>-1819508</v>
      </c>
      <c r="I33" s="97"/>
      <c r="J33" s="120">
        <v>-1970927</v>
      </c>
      <c r="K33" s="39"/>
      <c r="L33" s="120">
        <v>-701740</v>
      </c>
    </row>
    <row r="34" spans="1:12" ht="10.199999999999999" customHeight="1" x14ac:dyDescent="0.3">
      <c r="A34" s="39"/>
      <c r="B34" s="39"/>
      <c r="C34" s="39"/>
      <c r="D34" s="95"/>
      <c r="E34" s="39"/>
      <c r="F34" s="97"/>
      <c r="G34" s="97"/>
      <c r="H34" s="97"/>
      <c r="I34" s="97"/>
      <c r="J34" s="97"/>
      <c r="K34" s="39"/>
      <c r="L34" s="97"/>
    </row>
    <row r="35" spans="1:12" ht="16.5" customHeight="1" x14ac:dyDescent="0.3">
      <c r="A35" s="132" t="s">
        <v>95</v>
      </c>
      <c r="B35" s="42"/>
      <c r="C35" s="39"/>
      <c r="D35" s="95"/>
      <c r="E35" s="39"/>
      <c r="F35" s="97">
        <f>SUM(F32:F33)</f>
        <v>73069039</v>
      </c>
      <c r="G35" s="97"/>
      <c r="H35" s="97">
        <f>SUM(H32:H33)</f>
        <v>65732968</v>
      </c>
      <c r="J35" s="97">
        <f>SUM(J32:J33)</f>
        <v>72139302</v>
      </c>
      <c r="L35" s="97">
        <f>SUM(L32:L33)</f>
        <v>57884580</v>
      </c>
    </row>
    <row r="36" spans="1:12" ht="16.5" customHeight="1" x14ac:dyDescent="0.3">
      <c r="A36" s="91" t="s">
        <v>96</v>
      </c>
      <c r="B36" s="39"/>
      <c r="C36" s="39"/>
      <c r="D36" s="95">
        <v>32</v>
      </c>
      <c r="E36" s="39"/>
      <c r="F36" s="120">
        <v>-21197155</v>
      </c>
      <c r="G36" s="97"/>
      <c r="H36" s="120">
        <v>-13968173</v>
      </c>
      <c r="I36" s="97"/>
      <c r="J36" s="133">
        <v>-21660218</v>
      </c>
      <c r="K36" s="39"/>
      <c r="L36" s="133">
        <v>-12914389</v>
      </c>
    </row>
    <row r="37" spans="1:12" ht="10.199999999999999" customHeight="1" x14ac:dyDescent="0.3">
      <c r="A37" s="39"/>
      <c r="B37" s="39"/>
      <c r="C37" s="39"/>
      <c r="D37" s="95"/>
      <c r="E37" s="39"/>
      <c r="F37" s="97"/>
      <c r="G37" s="97"/>
      <c r="H37" s="97"/>
      <c r="I37" s="97"/>
      <c r="J37" s="97"/>
      <c r="K37" s="39"/>
      <c r="L37" s="97"/>
    </row>
    <row r="38" spans="1:12" ht="16.5" customHeight="1" x14ac:dyDescent="0.3">
      <c r="A38" s="42" t="s">
        <v>97</v>
      </c>
      <c r="B38" s="39"/>
      <c r="C38" s="39"/>
      <c r="D38" s="95"/>
      <c r="E38" s="39"/>
      <c r="F38" s="120">
        <f>SUM(F35:F36)</f>
        <v>51871884</v>
      </c>
      <c r="G38" s="97"/>
      <c r="H38" s="120">
        <f>SUM(H35:H36)</f>
        <v>51764795</v>
      </c>
      <c r="I38" s="97"/>
      <c r="J38" s="120">
        <f>SUM(J35:J36)</f>
        <v>50479084</v>
      </c>
      <c r="K38" s="39"/>
      <c r="L38" s="120">
        <f>SUM(L35:L36)</f>
        <v>44970191</v>
      </c>
    </row>
    <row r="39" spans="1:12" ht="16.5" customHeight="1" x14ac:dyDescent="0.3">
      <c r="A39" s="42"/>
      <c r="B39" s="39"/>
      <c r="C39" s="39"/>
      <c r="D39" s="95"/>
      <c r="E39" s="39"/>
      <c r="F39" s="97"/>
      <c r="G39" s="97"/>
      <c r="H39" s="97"/>
      <c r="I39" s="39"/>
      <c r="J39" s="97"/>
      <c r="K39" s="97"/>
      <c r="L39" s="97"/>
    </row>
    <row r="40" spans="1:12" ht="16.5" customHeight="1" x14ac:dyDescent="0.3">
      <c r="A40" s="42" t="s">
        <v>98</v>
      </c>
      <c r="B40" s="39"/>
      <c r="C40" s="39"/>
      <c r="D40" s="57"/>
      <c r="E40" s="42"/>
      <c r="F40" s="42"/>
      <c r="G40" s="42"/>
      <c r="H40" s="42"/>
      <c r="I40" s="42"/>
      <c r="J40" s="64"/>
      <c r="K40" s="64"/>
      <c r="L40" s="64"/>
    </row>
    <row r="41" spans="1:12" ht="16.5" customHeight="1" x14ac:dyDescent="0.3">
      <c r="A41" s="106" t="s">
        <v>99</v>
      </c>
      <c r="B41" s="42"/>
      <c r="C41" s="42"/>
      <c r="D41" s="57"/>
      <c r="E41" s="42"/>
      <c r="F41" s="97"/>
      <c r="G41" s="64"/>
      <c r="H41" s="97"/>
      <c r="I41" s="97"/>
      <c r="J41" s="97"/>
      <c r="K41" s="39"/>
      <c r="L41" s="97"/>
    </row>
    <row r="42" spans="1:12" ht="16.5" customHeight="1" x14ac:dyDescent="0.3">
      <c r="A42" s="106"/>
      <c r="B42" s="42" t="s">
        <v>100</v>
      </c>
      <c r="C42" s="42"/>
      <c r="D42" s="57"/>
      <c r="E42" s="42"/>
      <c r="F42" s="97"/>
      <c r="G42" s="64"/>
      <c r="H42" s="97"/>
      <c r="I42" s="97"/>
      <c r="J42" s="97"/>
      <c r="K42" s="39"/>
      <c r="L42" s="97"/>
    </row>
    <row r="43" spans="1:12" ht="16.5" customHeight="1" x14ac:dyDescent="0.3">
      <c r="B43" s="39" t="s">
        <v>101</v>
      </c>
      <c r="C43" s="42"/>
      <c r="D43" s="57"/>
      <c r="E43" s="42"/>
      <c r="F43" s="97"/>
      <c r="G43" s="64"/>
      <c r="H43" s="97"/>
      <c r="I43" s="97"/>
      <c r="J43" s="97"/>
      <c r="K43" s="39"/>
      <c r="L43" s="97"/>
    </row>
    <row r="44" spans="1:12" ht="16.5" customHeight="1" x14ac:dyDescent="0.3">
      <c r="B44" s="39"/>
      <c r="C44" s="39" t="s">
        <v>102</v>
      </c>
      <c r="D44" s="95">
        <v>32</v>
      </c>
      <c r="E44" s="42"/>
      <c r="F44" s="120">
        <v>-974804</v>
      </c>
      <c r="G44" s="97"/>
      <c r="H44" s="120">
        <v>1345757</v>
      </c>
      <c r="I44" s="97"/>
      <c r="J44" s="120">
        <v>-867392</v>
      </c>
      <c r="K44" s="39"/>
      <c r="L44" s="120">
        <v>891612</v>
      </c>
    </row>
    <row r="45" spans="1:12" ht="10.199999999999999" customHeight="1" x14ac:dyDescent="0.3">
      <c r="B45" s="39"/>
      <c r="C45" s="42"/>
      <c r="D45" s="95"/>
      <c r="E45" s="39"/>
      <c r="F45" s="97"/>
      <c r="G45" s="97"/>
      <c r="H45" s="97"/>
      <c r="I45" s="97"/>
      <c r="J45" s="97"/>
      <c r="K45" s="39"/>
      <c r="L45" s="97"/>
    </row>
    <row r="46" spans="1:12" ht="16.5" customHeight="1" x14ac:dyDescent="0.3">
      <c r="A46" s="106" t="s">
        <v>103</v>
      </c>
      <c r="B46" s="42"/>
      <c r="C46" s="42"/>
      <c r="D46" s="95"/>
      <c r="E46" s="39"/>
      <c r="F46" s="97"/>
      <c r="G46" s="97"/>
      <c r="H46" s="97"/>
      <c r="I46" s="39"/>
      <c r="J46" s="97"/>
      <c r="K46" s="97"/>
      <c r="L46" s="97"/>
    </row>
    <row r="47" spans="1:12" ht="16.5" customHeight="1" x14ac:dyDescent="0.3">
      <c r="A47" s="106"/>
      <c r="B47" s="42" t="s">
        <v>104</v>
      </c>
      <c r="C47" s="42"/>
      <c r="D47" s="95"/>
      <c r="E47" s="39"/>
      <c r="F47" s="120">
        <f>SUM(F41:F44)</f>
        <v>-974804</v>
      </c>
      <c r="G47" s="97"/>
      <c r="H47" s="120">
        <f>SUM(H41:H44)</f>
        <v>1345757</v>
      </c>
      <c r="I47" s="97"/>
      <c r="J47" s="120">
        <f>SUM(J41:J44)</f>
        <v>-867392</v>
      </c>
      <c r="K47" s="39"/>
      <c r="L47" s="120">
        <f>SUM(L41:L44)</f>
        <v>891612</v>
      </c>
    </row>
    <row r="48" spans="1:12" s="140" customFormat="1" ht="10.199999999999999" customHeight="1" x14ac:dyDescent="0.3">
      <c r="A48" s="134"/>
      <c r="B48" s="134"/>
      <c r="C48" s="134"/>
      <c r="D48" s="135"/>
      <c r="E48" s="136"/>
      <c r="F48" s="137"/>
      <c r="G48" s="138"/>
      <c r="H48" s="137"/>
      <c r="I48" s="139"/>
      <c r="J48" s="137"/>
      <c r="K48" s="138"/>
      <c r="L48" s="137"/>
    </row>
    <row r="49" spans="1:12" ht="16.5" customHeight="1" thickBot="1" x14ac:dyDescent="0.35">
      <c r="A49" s="42" t="s">
        <v>105</v>
      </c>
      <c r="B49" s="42"/>
      <c r="C49" s="39"/>
      <c r="D49" s="131"/>
      <c r="E49" s="39"/>
      <c r="F49" s="141">
        <f>SUM(F47,F38)</f>
        <v>50897080</v>
      </c>
      <c r="G49" s="97"/>
      <c r="H49" s="141">
        <f>SUM(H47,H38)</f>
        <v>53110552</v>
      </c>
      <c r="I49" s="97"/>
      <c r="J49" s="141">
        <f>SUM(J47,J38)</f>
        <v>49611692</v>
      </c>
      <c r="K49" s="39"/>
      <c r="L49" s="141">
        <f>SUM(L47,L38)</f>
        <v>45861803</v>
      </c>
    </row>
    <row r="50" spans="1:12" ht="22.2" customHeight="1" thickTop="1" x14ac:dyDescent="0.3">
      <c r="A50" s="39"/>
      <c r="B50" s="39"/>
      <c r="C50" s="39"/>
      <c r="D50" s="95"/>
      <c r="E50" s="39"/>
      <c r="F50" s="97"/>
      <c r="G50" s="97"/>
      <c r="H50" s="97"/>
      <c r="I50" s="97"/>
      <c r="J50" s="97"/>
      <c r="K50" s="39"/>
      <c r="L50" s="97"/>
    </row>
    <row r="51" spans="1:12" ht="16.5" customHeight="1" x14ac:dyDescent="0.3">
      <c r="A51" s="42" t="s">
        <v>106</v>
      </c>
      <c r="B51" s="39"/>
      <c r="D51" s="95"/>
      <c r="E51" s="39"/>
      <c r="F51" s="142"/>
      <c r="G51" s="143"/>
      <c r="H51" s="142"/>
      <c r="I51" s="143"/>
      <c r="J51" s="143"/>
      <c r="K51" s="143"/>
      <c r="L51" s="143"/>
    </row>
    <row r="52" spans="1:12" ht="16.5" customHeight="1" x14ac:dyDescent="0.3">
      <c r="A52" s="42"/>
      <c r="B52" s="39"/>
      <c r="C52" s="39"/>
      <c r="D52" s="95"/>
      <c r="E52" s="39"/>
      <c r="F52" s="142"/>
      <c r="G52" s="143"/>
      <c r="H52" s="142"/>
      <c r="I52" s="143"/>
      <c r="J52" s="143"/>
      <c r="K52" s="143"/>
      <c r="L52" s="143"/>
    </row>
    <row r="53" spans="1:12" ht="16.5" customHeight="1" x14ac:dyDescent="0.3">
      <c r="A53" s="39" t="s">
        <v>107</v>
      </c>
      <c r="B53" s="39"/>
      <c r="C53" s="39"/>
      <c r="D53" s="95">
        <v>33</v>
      </c>
      <c r="E53" s="39"/>
      <c r="F53" s="11">
        <v>0.17</v>
      </c>
      <c r="G53" s="142"/>
      <c r="H53" s="11">
        <v>0.18</v>
      </c>
      <c r="I53" s="142"/>
      <c r="J53" s="11">
        <v>0.16</v>
      </c>
      <c r="K53" s="143"/>
      <c r="L53" s="11">
        <v>0.16</v>
      </c>
    </row>
    <row r="54" spans="1:12" ht="13.5" customHeight="1" x14ac:dyDescent="0.3"/>
    <row r="55" spans="1:12" ht="22.2" customHeight="1" x14ac:dyDescent="0.3">
      <c r="A55" s="156" t="s">
        <v>41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</row>
  </sheetData>
  <mergeCells count="5">
    <mergeCell ref="F6:H6"/>
    <mergeCell ref="J6:L6"/>
    <mergeCell ref="F7:H7"/>
    <mergeCell ref="J7:L7"/>
    <mergeCell ref="A55:L55"/>
  </mergeCells>
  <pageMargins left="0.8" right="0.5" top="0.5" bottom="0.6" header="0.49" footer="0.4"/>
  <pageSetup paperSize="9" scale="90" firstPageNumber="10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4" zoomScale="99" zoomScaleNormal="100" zoomScaleSheetLayoutView="70" workbookViewId="0">
      <selection activeCell="S10" sqref="S10"/>
    </sheetView>
  </sheetViews>
  <sheetFormatPr defaultColWidth="10.44140625" defaultRowHeight="16.5" customHeight="1" x14ac:dyDescent="0.3"/>
  <cols>
    <col min="1" max="2" width="1.5546875" style="100" customWidth="1"/>
    <col min="3" max="3" width="13.5546875" style="100" customWidth="1"/>
    <col min="4" max="4" width="22.6640625" style="100" customWidth="1"/>
    <col min="5" max="5" width="5.5546875" style="100" customWidth="1"/>
    <col min="6" max="6" width="0.6640625" style="100" customWidth="1"/>
    <col min="7" max="7" width="11.5546875" style="100" customWidth="1"/>
    <col min="8" max="8" width="0.6640625" style="100" customWidth="1"/>
    <col min="9" max="9" width="11.6640625" style="100" customWidth="1"/>
    <col min="10" max="10" width="0.6640625" style="100" customWidth="1"/>
    <col min="11" max="11" width="11.5546875" style="100" customWidth="1"/>
    <col min="12" max="12" width="0.6640625" style="100" customWidth="1"/>
    <col min="13" max="13" width="13.5546875" style="100" customWidth="1"/>
    <col min="14" max="14" width="0.6640625" style="100" customWidth="1"/>
    <col min="15" max="15" width="13.5546875" style="100" customWidth="1"/>
    <col min="16" max="16" width="0.6640625" style="100" customWidth="1"/>
    <col min="17" max="17" width="12.5546875" style="100" customWidth="1"/>
    <col min="18" max="16384" width="10.44140625" style="100"/>
  </cols>
  <sheetData>
    <row r="1" spans="1:17" ht="16.5" customHeight="1" x14ac:dyDescent="0.3">
      <c r="A1" s="42" t="str">
        <f>+'10'!A1</f>
        <v>Stone One Public Company Limited</v>
      </c>
      <c r="B1" s="42"/>
      <c r="C1" s="42"/>
      <c r="D1" s="42"/>
      <c r="E1" s="96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9"/>
    </row>
    <row r="2" spans="1:17" ht="16.5" customHeight="1" x14ac:dyDescent="0.3">
      <c r="A2" s="101" t="s">
        <v>108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6.5" customHeight="1" x14ac:dyDescent="0.3">
      <c r="A3" s="126" t="str">
        <f>+'10'!A3</f>
        <v>For the year ended 31 December 2025</v>
      </c>
      <c r="B3" s="103"/>
      <c r="C3" s="103"/>
      <c r="D3" s="103"/>
      <c r="E3" s="103"/>
      <c r="F3" s="103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16.5" customHeight="1" x14ac:dyDescent="0.3">
      <c r="A4" s="69"/>
      <c r="B4" s="69"/>
      <c r="C4" s="69"/>
      <c r="D4" s="69"/>
      <c r="E4" s="107"/>
      <c r="G4" s="99"/>
      <c r="H4" s="99"/>
      <c r="I4" s="99"/>
      <c r="J4" s="99"/>
      <c r="K4" s="99"/>
      <c r="L4" s="99"/>
      <c r="M4" s="97"/>
      <c r="N4" s="99"/>
      <c r="O4" s="99"/>
      <c r="P4" s="99"/>
      <c r="Q4" s="99"/>
    </row>
    <row r="5" spans="1:17" ht="16.5" customHeight="1" x14ac:dyDescent="0.3">
      <c r="A5" s="69"/>
      <c r="B5" s="69"/>
      <c r="C5" s="69"/>
      <c r="D5" s="69"/>
      <c r="E5" s="107"/>
      <c r="G5" s="99"/>
      <c r="H5" s="99"/>
      <c r="I5" s="99"/>
      <c r="J5" s="99"/>
      <c r="K5" s="99"/>
      <c r="L5" s="99"/>
      <c r="M5" s="97"/>
      <c r="N5" s="99"/>
      <c r="O5" s="99"/>
      <c r="P5" s="99"/>
      <c r="Q5" s="99"/>
    </row>
    <row r="6" spans="1:17" ht="16.5" customHeight="1" x14ac:dyDescent="0.3">
      <c r="A6" s="106"/>
      <c r="B6" s="106"/>
      <c r="C6" s="106"/>
      <c r="D6" s="106"/>
      <c r="E6" s="106"/>
      <c r="F6" s="106"/>
      <c r="G6" s="158" t="s">
        <v>109</v>
      </c>
      <c r="H6" s="158"/>
      <c r="I6" s="158"/>
      <c r="J6" s="158"/>
      <c r="K6" s="158"/>
      <c r="L6" s="158"/>
      <c r="M6" s="158"/>
      <c r="N6" s="158"/>
      <c r="O6" s="158"/>
      <c r="P6" s="158"/>
      <c r="Q6" s="158"/>
    </row>
    <row r="7" spans="1:17" ht="16.5" customHeight="1" x14ac:dyDescent="0.3">
      <c r="G7" s="108" t="s">
        <v>110</v>
      </c>
      <c r="H7" s="108"/>
      <c r="I7" s="108"/>
      <c r="J7" s="64"/>
      <c r="K7" s="64" t="s">
        <v>111</v>
      </c>
      <c r="L7" s="64"/>
      <c r="M7" s="159" t="s">
        <v>73</v>
      </c>
      <c r="N7" s="159"/>
      <c r="O7" s="159"/>
      <c r="P7" s="127"/>
    </row>
    <row r="8" spans="1:17" ht="16.5" customHeight="1" x14ac:dyDescent="0.3">
      <c r="G8" s="108" t="s">
        <v>112</v>
      </c>
      <c r="H8" s="108"/>
      <c r="I8" s="110" t="s">
        <v>113</v>
      </c>
      <c r="J8" s="64"/>
      <c r="K8" s="64" t="s">
        <v>114</v>
      </c>
      <c r="L8" s="64"/>
      <c r="M8" s="108" t="s">
        <v>115</v>
      </c>
      <c r="N8" s="108"/>
      <c r="O8" s="108"/>
      <c r="P8" s="127"/>
      <c r="Q8" s="108" t="s">
        <v>116</v>
      </c>
    </row>
    <row r="9" spans="1:17" ht="16.5" customHeight="1" x14ac:dyDescent="0.3">
      <c r="G9" s="108" t="s">
        <v>117</v>
      </c>
      <c r="H9" s="108"/>
      <c r="I9" s="108" t="s">
        <v>117</v>
      </c>
      <c r="J9" s="64"/>
      <c r="K9" s="64" t="s">
        <v>118</v>
      </c>
      <c r="L9" s="64"/>
      <c r="M9" s="111" t="s">
        <v>119</v>
      </c>
      <c r="N9" s="108"/>
      <c r="O9" s="108" t="s">
        <v>75</v>
      </c>
      <c r="P9" s="127"/>
      <c r="Q9" s="108" t="s">
        <v>120</v>
      </c>
    </row>
    <row r="10" spans="1:17" ht="16.5" customHeight="1" x14ac:dyDescent="0.3">
      <c r="E10" s="112" t="s">
        <v>9</v>
      </c>
      <c r="G10" s="113" t="s">
        <v>10</v>
      </c>
      <c r="H10" s="108"/>
      <c r="I10" s="113" t="s">
        <v>10</v>
      </c>
      <c r="J10" s="64"/>
      <c r="K10" s="113" t="s">
        <v>10</v>
      </c>
      <c r="L10" s="64"/>
      <c r="M10" s="113" t="s">
        <v>10</v>
      </c>
      <c r="N10" s="64"/>
      <c r="O10" s="113" t="s">
        <v>10</v>
      </c>
      <c r="P10" s="64"/>
      <c r="Q10" s="113" t="s">
        <v>10</v>
      </c>
    </row>
    <row r="11" spans="1:17" ht="16.5" customHeight="1" x14ac:dyDescent="0.3">
      <c r="E11" s="102"/>
      <c r="G11" s="108"/>
      <c r="H11" s="108"/>
      <c r="I11" s="108"/>
      <c r="J11" s="64"/>
      <c r="K11" s="108"/>
      <c r="L11" s="64"/>
      <c r="M11" s="108"/>
      <c r="N11" s="64"/>
      <c r="O11" s="108"/>
      <c r="P11" s="64"/>
      <c r="Q11" s="108"/>
    </row>
    <row r="12" spans="1:17" ht="16.5" customHeight="1" x14ac:dyDescent="0.3">
      <c r="A12" s="114" t="s">
        <v>121</v>
      </c>
      <c r="E12" s="107"/>
      <c r="G12" s="25">
        <v>242134600</v>
      </c>
      <c r="H12" s="99"/>
      <c r="I12" s="25">
        <v>139913762</v>
      </c>
      <c r="K12" s="25">
        <v>167694335</v>
      </c>
      <c r="M12" s="25">
        <v>20950014</v>
      </c>
      <c r="O12" s="25">
        <v>72744792</v>
      </c>
      <c r="P12" s="99"/>
      <c r="Q12" s="99">
        <f>SUM(G12:P12)</f>
        <v>643437503</v>
      </c>
    </row>
    <row r="13" spans="1:17" ht="16.5" customHeight="1" x14ac:dyDescent="0.3">
      <c r="A13" s="69" t="s">
        <v>122</v>
      </c>
      <c r="E13" s="107"/>
      <c r="G13" s="25">
        <v>65000000</v>
      </c>
      <c r="H13" s="99"/>
      <c r="I13" s="25">
        <v>121742618</v>
      </c>
      <c r="K13" s="25">
        <v>0</v>
      </c>
      <c r="M13" s="25">
        <v>0</v>
      </c>
      <c r="O13" s="25">
        <v>0</v>
      </c>
      <c r="P13" s="99"/>
      <c r="Q13" s="99">
        <f t="shared" ref="Q13:Q15" si="0">SUM(G13:P13)</f>
        <v>186742618</v>
      </c>
    </row>
    <row r="14" spans="1:17" ht="16.5" customHeight="1" x14ac:dyDescent="0.3">
      <c r="A14" s="69" t="s">
        <v>123</v>
      </c>
      <c r="E14" s="107">
        <v>34</v>
      </c>
      <c r="G14" s="25">
        <v>0</v>
      </c>
      <c r="H14" s="99"/>
      <c r="I14" s="25">
        <v>0</v>
      </c>
      <c r="K14" s="25">
        <v>0</v>
      </c>
      <c r="M14" s="25">
        <v>0</v>
      </c>
      <c r="O14" s="25">
        <v>-16892348</v>
      </c>
      <c r="P14" s="99"/>
      <c r="Q14" s="99">
        <f t="shared" si="0"/>
        <v>-16892348</v>
      </c>
    </row>
    <row r="15" spans="1:17" ht="16.5" customHeight="1" x14ac:dyDescent="0.3">
      <c r="A15" s="69" t="s">
        <v>124</v>
      </c>
      <c r="E15" s="107">
        <v>29</v>
      </c>
      <c r="G15" s="99">
        <v>0</v>
      </c>
      <c r="I15" s="99">
        <v>0</v>
      </c>
      <c r="K15" s="99">
        <v>0</v>
      </c>
      <c r="M15" s="99">
        <v>2248510</v>
      </c>
      <c r="O15" s="99">
        <v>-2248510</v>
      </c>
      <c r="Q15" s="99">
        <f t="shared" si="0"/>
        <v>0</v>
      </c>
    </row>
    <row r="16" spans="1:17" ht="16.5" customHeight="1" x14ac:dyDescent="0.3">
      <c r="A16" s="39" t="s">
        <v>105</v>
      </c>
      <c r="G16" s="121">
        <v>0</v>
      </c>
      <c r="H16" s="99"/>
      <c r="I16" s="121">
        <v>0</v>
      </c>
      <c r="J16" s="4"/>
      <c r="K16" s="121">
        <v>0</v>
      </c>
      <c r="L16" s="4"/>
      <c r="M16" s="121">
        <v>0</v>
      </c>
      <c r="O16" s="119">
        <v>53110552</v>
      </c>
      <c r="P16" s="128"/>
      <c r="Q16" s="121">
        <f>SUM(G16:O16)</f>
        <v>53110552</v>
      </c>
    </row>
    <row r="18" spans="1:17" ht="16.5" customHeight="1" thickBot="1" x14ac:dyDescent="0.35">
      <c r="A18" s="114" t="s">
        <v>125</v>
      </c>
      <c r="G18" s="122">
        <f>SUM(G12:G17)</f>
        <v>307134600</v>
      </c>
      <c r="H18" s="99"/>
      <c r="I18" s="123">
        <f>SUM(I12:I17)</f>
        <v>261656380</v>
      </c>
      <c r="K18" s="122">
        <f>SUM(K12:K17)</f>
        <v>167694335</v>
      </c>
      <c r="M18" s="122">
        <f>SUM(M12:M17)</f>
        <v>23198524</v>
      </c>
      <c r="O18" s="122">
        <f>SUM(O12:O17)</f>
        <v>106714486</v>
      </c>
      <c r="P18" s="99"/>
      <c r="Q18" s="122">
        <f>SUM(Q12:Q17)</f>
        <v>866398325</v>
      </c>
    </row>
    <row r="19" spans="1:17" ht="16.5" customHeight="1" thickTop="1" x14ac:dyDescent="0.3">
      <c r="A19" s="114"/>
      <c r="G19" s="99"/>
      <c r="H19" s="99"/>
      <c r="I19" s="99"/>
      <c r="K19" s="99"/>
      <c r="M19" s="99"/>
      <c r="O19" s="99"/>
      <c r="P19" s="99"/>
      <c r="Q19" s="99"/>
    </row>
    <row r="20" spans="1:17" ht="16.5" customHeight="1" x14ac:dyDescent="0.3">
      <c r="A20" s="114"/>
      <c r="G20" s="99"/>
      <c r="H20" s="99"/>
      <c r="I20" s="99"/>
      <c r="K20" s="99"/>
      <c r="M20" s="99"/>
      <c r="O20" s="99"/>
      <c r="P20" s="99"/>
      <c r="Q20" s="99"/>
    </row>
    <row r="21" spans="1:17" ht="16.5" customHeight="1" x14ac:dyDescent="0.3">
      <c r="A21" s="114" t="s">
        <v>126</v>
      </c>
      <c r="E21" s="107"/>
      <c r="G21" s="25">
        <f>G18</f>
        <v>307134600</v>
      </c>
      <c r="H21" s="99"/>
      <c r="I21" s="25">
        <f t="shared" ref="I21:Q21" si="1">I18</f>
        <v>261656380</v>
      </c>
      <c r="J21" s="25"/>
      <c r="K21" s="25">
        <f t="shared" si="1"/>
        <v>167694335</v>
      </c>
      <c r="L21" s="25"/>
      <c r="M21" s="25">
        <f t="shared" si="1"/>
        <v>23198524</v>
      </c>
      <c r="N21" s="25"/>
      <c r="O21" s="25">
        <f t="shared" si="1"/>
        <v>106714486</v>
      </c>
      <c r="P21" s="25"/>
      <c r="Q21" s="25">
        <f t="shared" si="1"/>
        <v>866398325</v>
      </c>
    </row>
    <row r="22" spans="1:17" ht="16.5" customHeight="1" x14ac:dyDescent="0.3">
      <c r="A22" s="69" t="s">
        <v>123</v>
      </c>
      <c r="E22" s="107">
        <v>34</v>
      </c>
      <c r="G22" s="25">
        <v>0</v>
      </c>
      <c r="H22" s="99"/>
      <c r="I22" s="25">
        <v>0</v>
      </c>
      <c r="K22" s="25">
        <v>0</v>
      </c>
      <c r="M22" s="25">
        <v>0</v>
      </c>
      <c r="O22" s="25">
        <v>-30702350</v>
      </c>
      <c r="P22" s="99"/>
      <c r="Q22" s="99">
        <f t="shared" ref="Q22:Q23" si="2">SUM(G22:P22)</f>
        <v>-30702350</v>
      </c>
    </row>
    <row r="23" spans="1:17" ht="16.5" customHeight="1" x14ac:dyDescent="0.3">
      <c r="A23" s="69" t="s">
        <v>124</v>
      </c>
      <c r="E23" s="107">
        <v>29</v>
      </c>
      <c r="G23" s="99">
        <v>0</v>
      </c>
      <c r="I23" s="99">
        <v>0</v>
      </c>
      <c r="K23" s="99">
        <v>0</v>
      </c>
      <c r="M23" s="99">
        <v>2523954</v>
      </c>
      <c r="O23" s="99">
        <v>-2523954</v>
      </c>
      <c r="Q23" s="99">
        <f t="shared" si="2"/>
        <v>0</v>
      </c>
    </row>
    <row r="24" spans="1:17" ht="16.5" customHeight="1" x14ac:dyDescent="0.3">
      <c r="A24" s="39" t="s">
        <v>105</v>
      </c>
      <c r="G24" s="121">
        <v>0</v>
      </c>
      <c r="H24" s="99"/>
      <c r="I24" s="121">
        <v>0</v>
      </c>
      <c r="J24" s="4"/>
      <c r="K24" s="121">
        <v>0</v>
      </c>
      <c r="L24" s="4"/>
      <c r="M24" s="121">
        <v>0</v>
      </c>
      <c r="O24" s="119">
        <v>50897080</v>
      </c>
      <c r="P24" s="128"/>
      <c r="Q24" s="121">
        <f>SUM(G24:O24)</f>
        <v>50897080</v>
      </c>
    </row>
    <row r="26" spans="1:17" ht="16.5" customHeight="1" thickBot="1" x14ac:dyDescent="0.35">
      <c r="A26" s="114" t="s">
        <v>127</v>
      </c>
      <c r="G26" s="122">
        <f>SUM(G21:G25)</f>
        <v>307134600</v>
      </c>
      <c r="H26" s="99"/>
      <c r="I26" s="123">
        <f>SUM(I21:I25)</f>
        <v>261656380</v>
      </c>
      <c r="K26" s="122">
        <f>SUM(K21:K25)</f>
        <v>167694335</v>
      </c>
      <c r="M26" s="122">
        <f>SUM(M21:M25)</f>
        <v>25722478</v>
      </c>
      <c r="O26" s="122">
        <f>SUM(O21:O25)</f>
        <v>124385262</v>
      </c>
      <c r="P26" s="99"/>
      <c r="Q26" s="122">
        <f>SUM(Q21:Q25)</f>
        <v>886593055</v>
      </c>
    </row>
    <row r="27" spans="1:17" ht="16.5" customHeight="1" thickTop="1" x14ac:dyDescent="0.3">
      <c r="A27" s="114"/>
      <c r="G27" s="99"/>
      <c r="H27" s="99"/>
      <c r="I27" s="99"/>
      <c r="K27" s="99"/>
      <c r="M27" s="99"/>
      <c r="O27" s="99"/>
      <c r="P27" s="99"/>
      <c r="Q27" s="99"/>
    </row>
    <row r="28" spans="1:17" ht="16.5" customHeight="1" x14ac:dyDescent="0.3">
      <c r="A28" s="114"/>
      <c r="G28" s="99"/>
      <c r="H28" s="99"/>
      <c r="I28" s="99"/>
      <c r="K28" s="99"/>
      <c r="M28" s="99"/>
      <c r="O28" s="99"/>
      <c r="P28" s="99"/>
      <c r="Q28" s="99"/>
    </row>
    <row r="29" spans="1:17" ht="16.5" customHeight="1" x14ac:dyDescent="0.3">
      <c r="A29" s="114"/>
      <c r="G29" s="99"/>
      <c r="H29" s="99"/>
      <c r="I29" s="99"/>
      <c r="K29" s="99"/>
      <c r="M29" s="99"/>
      <c r="O29" s="99"/>
      <c r="P29" s="99"/>
      <c r="Q29" s="99"/>
    </row>
    <row r="30" spans="1:17" ht="16.5" customHeight="1" x14ac:dyDescent="0.3">
      <c r="A30" s="114"/>
      <c r="G30" s="99"/>
      <c r="H30" s="99"/>
      <c r="I30" s="99"/>
      <c r="K30" s="99"/>
      <c r="M30" s="99"/>
      <c r="O30" s="99"/>
      <c r="P30" s="99"/>
      <c r="Q30" s="99"/>
    </row>
    <row r="31" spans="1:17" ht="18.75" customHeight="1" x14ac:dyDescent="0.3">
      <c r="A31" s="114"/>
      <c r="G31" s="99"/>
      <c r="H31" s="99"/>
      <c r="I31" s="99"/>
      <c r="K31" s="99"/>
      <c r="M31" s="99"/>
      <c r="O31" s="99"/>
      <c r="P31" s="99"/>
      <c r="Q31" s="99"/>
    </row>
    <row r="32" spans="1:17" s="124" customFormat="1" ht="22.2" customHeight="1" x14ac:dyDescent="0.3">
      <c r="A32" s="157" t="str">
        <f>+'7-9'!A50:M50</f>
        <v>The accompanying notes are an integral part of these consolidated and separate financial statements.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</sheetData>
  <mergeCells count="3">
    <mergeCell ref="A32:Q32"/>
    <mergeCell ref="G6:Q6"/>
    <mergeCell ref="M7:O7"/>
  </mergeCells>
  <pageMargins left="1" right="1" top="0.5" bottom="0.6" header="0.49" footer="0.4"/>
  <pageSetup paperSize="9" firstPageNumber="11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="98" zoomScaleNormal="115" zoomScaleSheetLayoutView="85" workbookViewId="0">
      <selection activeCell="S20" sqref="S20"/>
    </sheetView>
  </sheetViews>
  <sheetFormatPr defaultColWidth="10.44140625" defaultRowHeight="16.5" customHeight="1" x14ac:dyDescent="0.3"/>
  <cols>
    <col min="1" max="2" width="1.5546875" style="100" customWidth="1"/>
    <col min="3" max="3" width="13.6640625" style="100" customWidth="1"/>
    <col min="4" max="4" width="23.33203125" style="100" customWidth="1"/>
    <col min="5" max="5" width="6.33203125" style="107" customWidth="1"/>
    <col min="6" max="6" width="1.44140625" style="100" customWidth="1"/>
    <col min="7" max="7" width="12.5546875" style="100" customWidth="1"/>
    <col min="8" max="8" width="1.44140625" style="100" customWidth="1"/>
    <col min="9" max="9" width="12.5546875" style="100" customWidth="1"/>
    <col min="10" max="10" width="1.44140625" style="100" customWidth="1"/>
    <col min="11" max="11" width="12.5546875" style="100" customWidth="1"/>
    <col min="12" max="12" width="1.44140625" style="100" customWidth="1"/>
    <col min="13" max="13" width="14.5546875" style="100" customWidth="1"/>
    <col min="14" max="14" width="1.44140625" style="100" customWidth="1"/>
    <col min="15" max="15" width="14.5546875" style="100" customWidth="1"/>
    <col min="16" max="16" width="1.44140625" style="100" customWidth="1"/>
    <col min="17" max="17" width="12.5546875" style="100" customWidth="1"/>
    <col min="18" max="16384" width="10.44140625" style="100"/>
  </cols>
  <sheetData>
    <row r="1" spans="1:17" ht="16.5" customHeight="1" x14ac:dyDescent="0.3">
      <c r="A1" s="42" t="str">
        <f>+'10'!A1</f>
        <v>Stone One Public Company Limited</v>
      </c>
      <c r="B1" s="42"/>
      <c r="C1" s="42"/>
      <c r="D1" s="42"/>
      <c r="E1" s="95"/>
      <c r="F1" s="96"/>
      <c r="G1" s="97"/>
      <c r="H1" s="97"/>
      <c r="I1" s="97"/>
      <c r="J1" s="97"/>
      <c r="K1" s="97"/>
      <c r="L1" s="97"/>
      <c r="M1" s="97"/>
      <c r="N1" s="97"/>
      <c r="O1" s="97"/>
      <c r="P1" s="98"/>
      <c r="Q1" s="99"/>
    </row>
    <row r="2" spans="1:17" ht="16.5" customHeight="1" x14ac:dyDescent="0.3">
      <c r="A2" s="101" t="s">
        <v>128</v>
      </c>
      <c r="B2" s="101"/>
      <c r="C2" s="101"/>
      <c r="D2" s="101"/>
      <c r="E2" s="102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6.5" customHeight="1" x14ac:dyDescent="0.3">
      <c r="A3" s="103" t="str">
        <f>+'11'!A3</f>
        <v>For the year ended 31 December 2025</v>
      </c>
      <c r="B3" s="103"/>
      <c r="C3" s="103"/>
      <c r="D3" s="103"/>
      <c r="E3" s="104"/>
      <c r="F3" s="103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6" spans="1:17" ht="16.5" customHeight="1" x14ac:dyDescent="0.3">
      <c r="A6" s="106"/>
      <c r="B6" s="106"/>
      <c r="C6" s="106"/>
      <c r="D6" s="106"/>
      <c r="E6" s="102"/>
      <c r="F6" s="106"/>
      <c r="G6" s="160" t="s">
        <v>129</v>
      </c>
      <c r="H6" s="160"/>
      <c r="I6" s="160"/>
      <c r="J6" s="160"/>
      <c r="K6" s="160"/>
      <c r="L6" s="160"/>
      <c r="M6" s="160"/>
      <c r="N6" s="160"/>
      <c r="O6" s="160"/>
      <c r="P6" s="160"/>
      <c r="Q6" s="160"/>
    </row>
    <row r="7" spans="1:17" ht="16.5" customHeight="1" x14ac:dyDescent="0.3">
      <c r="G7" s="108" t="s">
        <v>110</v>
      </c>
      <c r="H7" s="108"/>
      <c r="I7" s="108"/>
      <c r="K7" s="64" t="s">
        <v>111</v>
      </c>
      <c r="L7" s="109"/>
      <c r="M7" s="161" t="s">
        <v>73</v>
      </c>
      <c r="N7" s="161"/>
      <c r="O7" s="161"/>
      <c r="P7" s="64"/>
    </row>
    <row r="8" spans="1:17" ht="16.5" customHeight="1" x14ac:dyDescent="0.3">
      <c r="G8" s="108" t="s">
        <v>112</v>
      </c>
      <c r="H8" s="108"/>
      <c r="I8" s="110" t="s">
        <v>113</v>
      </c>
      <c r="J8" s="64"/>
      <c r="K8" s="64" t="s">
        <v>114</v>
      </c>
      <c r="L8" s="64"/>
      <c r="M8" s="108" t="s">
        <v>115</v>
      </c>
      <c r="N8" s="64"/>
      <c r="O8" s="64"/>
      <c r="P8" s="64"/>
      <c r="Q8" s="108" t="s">
        <v>116</v>
      </c>
    </row>
    <row r="9" spans="1:17" ht="16.5" customHeight="1" x14ac:dyDescent="0.3">
      <c r="G9" s="108" t="s">
        <v>117</v>
      </c>
      <c r="H9" s="108"/>
      <c r="I9" s="108" t="s">
        <v>117</v>
      </c>
      <c r="J9" s="64"/>
      <c r="K9" s="64" t="s">
        <v>118</v>
      </c>
      <c r="L9" s="64"/>
      <c r="M9" s="111" t="s">
        <v>130</v>
      </c>
      <c r="N9" s="64"/>
      <c r="O9" s="108" t="s">
        <v>75</v>
      </c>
      <c r="P9" s="64"/>
      <c r="Q9" s="108" t="s">
        <v>120</v>
      </c>
    </row>
    <row r="10" spans="1:17" ht="16.5" customHeight="1" x14ac:dyDescent="0.3">
      <c r="E10" s="112" t="s">
        <v>9</v>
      </c>
      <c r="G10" s="113" t="s">
        <v>10</v>
      </c>
      <c r="H10" s="108"/>
      <c r="I10" s="113" t="s">
        <v>10</v>
      </c>
      <c r="J10" s="99"/>
      <c r="K10" s="113" t="s">
        <v>10</v>
      </c>
      <c r="L10" s="99"/>
      <c r="M10" s="113" t="s">
        <v>10</v>
      </c>
      <c r="N10" s="99"/>
      <c r="O10" s="113" t="s">
        <v>10</v>
      </c>
      <c r="P10" s="99"/>
      <c r="Q10" s="113" t="s">
        <v>10</v>
      </c>
    </row>
    <row r="11" spans="1:17" ht="16.5" customHeight="1" x14ac:dyDescent="0.3">
      <c r="J11" s="99"/>
      <c r="L11" s="99"/>
      <c r="N11" s="99"/>
      <c r="P11" s="99"/>
    </row>
    <row r="12" spans="1:17" ht="16.5" customHeight="1" x14ac:dyDescent="0.3">
      <c r="A12" s="114" t="s">
        <v>121</v>
      </c>
      <c r="B12" s="115"/>
      <c r="G12" s="99">
        <v>242134600</v>
      </c>
      <c r="H12" s="99"/>
      <c r="I12" s="99">
        <v>139913762</v>
      </c>
      <c r="K12" s="99">
        <v>167694335</v>
      </c>
      <c r="M12" s="99">
        <v>20950014</v>
      </c>
      <c r="O12" s="99">
        <v>57898299</v>
      </c>
      <c r="P12" s="99"/>
      <c r="Q12" s="99">
        <f>SUM(G12:P12)</f>
        <v>628591010</v>
      </c>
    </row>
    <row r="13" spans="1:17" ht="16.5" customHeight="1" x14ac:dyDescent="0.3">
      <c r="A13" s="69" t="s">
        <v>122</v>
      </c>
      <c r="B13" s="116"/>
      <c r="E13" s="117"/>
      <c r="G13" s="99">
        <v>65000000</v>
      </c>
      <c r="H13" s="99"/>
      <c r="I13" s="99">
        <v>121742618</v>
      </c>
      <c r="K13" s="99">
        <v>0</v>
      </c>
      <c r="M13" s="99">
        <v>0</v>
      </c>
      <c r="O13" s="99">
        <v>0</v>
      </c>
      <c r="P13" s="99"/>
      <c r="Q13" s="99">
        <f t="shared" ref="Q13:Q15" si="0">SUM(G13:P13)</f>
        <v>186742618</v>
      </c>
    </row>
    <row r="14" spans="1:17" ht="16.5" customHeight="1" x14ac:dyDescent="0.3">
      <c r="A14" s="69" t="s">
        <v>123</v>
      </c>
      <c r="B14" s="116"/>
      <c r="E14" s="117">
        <v>34</v>
      </c>
      <c r="G14" s="99">
        <v>0</v>
      </c>
      <c r="H14" s="99"/>
      <c r="I14" s="99">
        <v>0</v>
      </c>
      <c r="K14" s="99">
        <v>0</v>
      </c>
      <c r="M14" s="99">
        <v>0</v>
      </c>
      <c r="O14" s="99">
        <v>-16892348</v>
      </c>
      <c r="P14" s="99"/>
      <c r="Q14" s="99">
        <f t="shared" si="0"/>
        <v>-16892348</v>
      </c>
    </row>
    <row r="15" spans="1:17" ht="16.5" customHeight="1" x14ac:dyDescent="0.3">
      <c r="A15" s="69" t="s">
        <v>124</v>
      </c>
      <c r="B15" s="106"/>
      <c r="E15" s="118">
        <v>29</v>
      </c>
      <c r="G15" s="99">
        <v>0</v>
      </c>
      <c r="H15" s="99"/>
      <c r="I15" s="99">
        <v>0</v>
      </c>
      <c r="J15" s="99"/>
      <c r="K15" s="99">
        <v>0</v>
      </c>
      <c r="L15" s="99"/>
      <c r="M15" s="99">
        <v>2248510</v>
      </c>
      <c r="N15" s="99"/>
      <c r="O15" s="99">
        <v>-2248510</v>
      </c>
      <c r="P15" s="99"/>
      <c r="Q15" s="99">
        <f t="shared" si="0"/>
        <v>0</v>
      </c>
    </row>
    <row r="16" spans="1:17" ht="16.5" customHeight="1" x14ac:dyDescent="0.3">
      <c r="A16" s="39" t="s">
        <v>105</v>
      </c>
      <c r="B16" s="39"/>
      <c r="G16" s="119">
        <v>0</v>
      </c>
      <c r="H16" s="97"/>
      <c r="I16" s="120">
        <v>0</v>
      </c>
      <c r="J16" s="4"/>
      <c r="K16" s="119">
        <v>0</v>
      </c>
      <c r="L16" s="4"/>
      <c r="M16" s="119">
        <v>0</v>
      </c>
      <c r="N16" s="99"/>
      <c r="O16" s="121">
        <v>45861803</v>
      </c>
      <c r="Q16" s="121">
        <f>SUM(G16:P16)</f>
        <v>45861803</v>
      </c>
    </row>
    <row r="17" spans="1:17" ht="16.5" customHeight="1" x14ac:dyDescent="0.3"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</row>
    <row r="18" spans="1:17" ht="16.5" customHeight="1" thickBot="1" x14ac:dyDescent="0.35">
      <c r="A18" s="114" t="s">
        <v>125</v>
      </c>
      <c r="G18" s="122">
        <f>SUM(G12:G16)</f>
        <v>307134600</v>
      </c>
      <c r="H18" s="99"/>
      <c r="I18" s="123">
        <f>SUM(I12:I17)</f>
        <v>261656380</v>
      </c>
      <c r="K18" s="122">
        <f>SUM(K12:K16)</f>
        <v>167694335</v>
      </c>
      <c r="M18" s="122">
        <f>SUM(M12:M16)</f>
        <v>23198524</v>
      </c>
      <c r="O18" s="122">
        <f>SUM(O12:O16)</f>
        <v>84619244</v>
      </c>
      <c r="Q18" s="122">
        <f>SUM(Q12:Q16)</f>
        <v>844303083</v>
      </c>
    </row>
    <row r="19" spans="1:17" ht="16.5" customHeight="1" thickTop="1" x14ac:dyDescent="0.3">
      <c r="A19" s="114"/>
      <c r="G19" s="99"/>
      <c r="H19" s="99"/>
      <c r="I19" s="99"/>
      <c r="K19" s="99"/>
      <c r="M19" s="99"/>
      <c r="O19" s="99"/>
      <c r="Q19" s="99"/>
    </row>
    <row r="20" spans="1:17" ht="16.5" customHeight="1" x14ac:dyDescent="0.3">
      <c r="A20" s="114"/>
      <c r="G20" s="99"/>
      <c r="H20" s="99"/>
      <c r="I20" s="99"/>
      <c r="K20" s="99"/>
      <c r="M20" s="99"/>
      <c r="O20" s="99"/>
      <c r="Q20" s="99"/>
    </row>
    <row r="21" spans="1:17" ht="16.5" customHeight="1" x14ac:dyDescent="0.3">
      <c r="A21" s="114" t="s">
        <v>126</v>
      </c>
      <c r="B21" s="115"/>
      <c r="G21" s="99">
        <f>G18</f>
        <v>307134600</v>
      </c>
      <c r="H21" s="99"/>
      <c r="I21" s="99">
        <f t="shared" ref="I21:Q21" si="1">I18</f>
        <v>261656380</v>
      </c>
      <c r="J21" s="99"/>
      <c r="K21" s="99">
        <f t="shared" si="1"/>
        <v>167694335</v>
      </c>
      <c r="L21" s="99"/>
      <c r="M21" s="99">
        <f t="shared" si="1"/>
        <v>23198524</v>
      </c>
      <c r="N21" s="99"/>
      <c r="O21" s="99">
        <f t="shared" si="1"/>
        <v>84619244</v>
      </c>
      <c r="P21" s="99"/>
      <c r="Q21" s="99">
        <f t="shared" si="1"/>
        <v>844303083</v>
      </c>
    </row>
    <row r="22" spans="1:17" ht="16.5" customHeight="1" x14ac:dyDescent="0.3">
      <c r="A22" s="69" t="s">
        <v>123</v>
      </c>
      <c r="B22" s="116"/>
      <c r="E22" s="117">
        <v>34</v>
      </c>
      <c r="G22" s="99">
        <v>0</v>
      </c>
      <c r="H22" s="99"/>
      <c r="I22" s="99">
        <v>0</v>
      </c>
      <c r="K22" s="99">
        <v>0</v>
      </c>
      <c r="M22" s="99">
        <v>0</v>
      </c>
      <c r="O22" s="99">
        <v>-30702350</v>
      </c>
      <c r="P22" s="99"/>
      <c r="Q22" s="99">
        <f t="shared" ref="Q22:Q23" si="2">SUM(G22:P22)</f>
        <v>-30702350</v>
      </c>
    </row>
    <row r="23" spans="1:17" ht="16.5" customHeight="1" x14ac:dyDescent="0.3">
      <c r="A23" s="69" t="s">
        <v>124</v>
      </c>
      <c r="B23" s="106"/>
      <c r="E23" s="118">
        <v>29</v>
      </c>
      <c r="G23" s="99">
        <v>0</v>
      </c>
      <c r="H23" s="99"/>
      <c r="I23" s="99">
        <v>0</v>
      </c>
      <c r="J23" s="99"/>
      <c r="K23" s="99">
        <v>0</v>
      </c>
      <c r="L23" s="99"/>
      <c r="M23" s="99">
        <v>2523954</v>
      </c>
      <c r="N23" s="99"/>
      <c r="O23" s="99">
        <v>-2523954</v>
      </c>
      <c r="P23" s="99"/>
      <c r="Q23" s="99">
        <f t="shared" si="2"/>
        <v>0</v>
      </c>
    </row>
    <row r="24" spans="1:17" ht="16.5" customHeight="1" x14ac:dyDescent="0.3">
      <c r="A24" s="39" t="s">
        <v>105</v>
      </c>
      <c r="B24" s="39"/>
      <c r="G24" s="119">
        <v>0</v>
      </c>
      <c r="H24" s="97"/>
      <c r="I24" s="120">
        <v>0</v>
      </c>
      <c r="J24" s="4"/>
      <c r="K24" s="119">
        <v>0</v>
      </c>
      <c r="L24" s="4"/>
      <c r="M24" s="119">
        <v>0</v>
      </c>
      <c r="N24" s="99"/>
      <c r="O24" s="121">
        <v>49611692</v>
      </c>
      <c r="Q24" s="121">
        <f>SUM(G24:P24)</f>
        <v>49611692</v>
      </c>
    </row>
    <row r="25" spans="1:17" ht="16.5" customHeight="1" x14ac:dyDescent="0.3"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</row>
    <row r="26" spans="1:17" ht="16.5" customHeight="1" thickBot="1" x14ac:dyDescent="0.35">
      <c r="A26" s="114" t="s">
        <v>127</v>
      </c>
      <c r="G26" s="122">
        <f>SUM(G21:G24)</f>
        <v>307134600</v>
      </c>
      <c r="H26" s="99"/>
      <c r="I26" s="123">
        <f>SUM(I21:I25)</f>
        <v>261656380</v>
      </c>
      <c r="K26" s="122">
        <f>SUM(K21:K24)</f>
        <v>167694335</v>
      </c>
      <c r="M26" s="122">
        <f>SUM(M21:M24)</f>
        <v>25722478</v>
      </c>
      <c r="O26" s="122">
        <f>SUM(O21:O24)</f>
        <v>101004632</v>
      </c>
      <c r="Q26" s="122">
        <f>SUM(Q21:Q24)</f>
        <v>863212425</v>
      </c>
    </row>
    <row r="27" spans="1:17" ht="16.5" customHeight="1" thickTop="1" x14ac:dyDescent="0.3">
      <c r="A27" s="114"/>
      <c r="G27" s="99"/>
      <c r="H27" s="99"/>
      <c r="I27" s="99"/>
      <c r="K27" s="99"/>
      <c r="M27" s="99"/>
      <c r="O27" s="99"/>
      <c r="Q27" s="99"/>
    </row>
    <row r="28" spans="1:17" ht="16.5" customHeight="1" x14ac:dyDescent="0.3">
      <c r="A28" s="114"/>
      <c r="G28" s="99"/>
      <c r="H28" s="99"/>
      <c r="I28" s="99"/>
      <c r="K28" s="99"/>
      <c r="M28" s="99"/>
      <c r="O28" s="99"/>
      <c r="Q28" s="99"/>
    </row>
    <row r="29" spans="1:17" ht="16.5" customHeight="1" x14ac:dyDescent="0.3">
      <c r="A29" s="114"/>
      <c r="G29" s="99"/>
      <c r="H29" s="99"/>
      <c r="I29" s="99"/>
      <c r="K29" s="99"/>
      <c r="M29" s="99"/>
      <c r="O29" s="99"/>
      <c r="Q29" s="99"/>
    </row>
    <row r="30" spans="1:17" ht="15.75" customHeight="1" x14ac:dyDescent="0.3">
      <c r="A30" s="114"/>
      <c r="G30" s="99"/>
      <c r="H30" s="99"/>
      <c r="I30" s="99"/>
      <c r="K30" s="99"/>
      <c r="M30" s="99"/>
      <c r="O30" s="99"/>
      <c r="Q30" s="99"/>
    </row>
    <row r="31" spans="1:17" ht="14.25" customHeight="1" x14ac:dyDescent="0.3">
      <c r="A31" s="114"/>
      <c r="G31" s="99"/>
      <c r="H31" s="99"/>
      <c r="I31" s="99"/>
      <c r="K31" s="99"/>
      <c r="M31" s="99"/>
      <c r="O31" s="99"/>
      <c r="Q31" s="99"/>
    </row>
    <row r="32" spans="1:17" s="124" customFormat="1" ht="22.2" customHeight="1" x14ac:dyDescent="0.3">
      <c r="A32" s="157" t="str">
        <f>+'7-9'!A50:M50</f>
        <v>The accompanying notes are an integral part of these consolidated and separate financial statements.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5" spans="7:17" ht="16.5" customHeight="1" x14ac:dyDescent="0.3">
      <c r="G35" s="99"/>
      <c r="H35" s="99"/>
      <c r="I35" s="99"/>
      <c r="K35" s="99"/>
      <c r="M35" s="99"/>
      <c r="O35" s="99"/>
      <c r="P35" s="99"/>
      <c r="Q35" s="99"/>
    </row>
    <row r="36" spans="7:17" ht="16.5" customHeight="1" x14ac:dyDescent="0.3">
      <c r="G36" s="99"/>
      <c r="H36" s="99"/>
      <c r="I36" s="99"/>
      <c r="K36" s="99"/>
      <c r="M36" s="99"/>
      <c r="O36" s="99"/>
      <c r="P36" s="99"/>
      <c r="Q36" s="99"/>
    </row>
    <row r="37" spans="7:17" ht="16.5" customHeight="1" x14ac:dyDescent="0.3">
      <c r="G37" s="99"/>
      <c r="H37" s="99"/>
      <c r="I37" s="99"/>
      <c r="K37" s="99"/>
      <c r="M37" s="99"/>
      <c r="O37" s="99"/>
      <c r="P37" s="99"/>
      <c r="Q37" s="99"/>
    </row>
    <row r="38" spans="7:17" ht="16.5" customHeight="1" x14ac:dyDescent="0.3"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</row>
    <row r="39" spans="7:17" ht="16.5" customHeight="1" x14ac:dyDescent="0.3">
      <c r="G39" s="99"/>
      <c r="H39" s="99"/>
      <c r="I39" s="99"/>
      <c r="J39" s="125"/>
      <c r="K39" s="99"/>
      <c r="L39" s="125"/>
      <c r="M39" s="99"/>
      <c r="N39" s="99"/>
      <c r="O39" s="99"/>
      <c r="Q39" s="99"/>
    </row>
    <row r="40" spans="7:17" ht="16.5" customHeight="1" x14ac:dyDescent="0.3"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</row>
    <row r="41" spans="7:17" ht="16.5" customHeight="1" x14ac:dyDescent="0.3">
      <c r="G41" s="99"/>
      <c r="H41" s="99"/>
      <c r="I41" s="99"/>
      <c r="K41" s="99"/>
      <c r="M41" s="99"/>
      <c r="O41" s="99"/>
      <c r="Q41" s="99"/>
    </row>
  </sheetData>
  <mergeCells count="3">
    <mergeCell ref="G6:Q6"/>
    <mergeCell ref="M7:O7"/>
    <mergeCell ref="A32:Q32"/>
  </mergeCells>
  <pageMargins left="0.6" right="0.6" top="0.5" bottom="0.6" header="0.49" footer="0.4"/>
  <pageSetup paperSize="9" firstPageNumber="12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topLeftCell="C93" zoomScale="99" zoomScaleNormal="85" zoomScaleSheetLayoutView="85" workbookViewId="0">
      <selection activeCell="O103" sqref="O103"/>
    </sheetView>
  </sheetViews>
  <sheetFormatPr defaultColWidth="6.5546875" defaultRowHeight="16.5" customHeight="1" x14ac:dyDescent="0.3"/>
  <cols>
    <col min="1" max="2" width="1.44140625" style="93" customWidth="1"/>
    <col min="3" max="3" width="47.5546875" style="93" customWidth="1"/>
    <col min="4" max="4" width="8.44140625" style="94" customWidth="1"/>
    <col min="5" max="5" width="0.5546875" style="93" customWidth="1"/>
    <col min="6" max="6" width="11.6640625" style="2" customWidth="1"/>
    <col min="7" max="7" width="0.5546875" style="93" customWidth="1"/>
    <col min="8" max="8" width="11.44140625" style="2" customWidth="1"/>
    <col min="9" max="9" width="0.5546875" style="93" customWidth="1"/>
    <col min="10" max="10" width="11.6640625" style="84" customWidth="1"/>
    <col min="11" max="11" width="0.5546875" style="93" customWidth="1"/>
    <col min="12" max="12" width="11.6640625" style="84" customWidth="1"/>
    <col min="13" max="16384" width="6.5546875" style="93"/>
  </cols>
  <sheetData>
    <row r="1" spans="1:12" s="49" customFormat="1" ht="16.5" customHeight="1" x14ac:dyDescent="0.3">
      <c r="A1" s="42" t="str">
        <f>+'10'!A1</f>
        <v>Stone One Public Company Limited</v>
      </c>
      <c r="B1" s="43"/>
      <c r="C1" s="43"/>
      <c r="D1" s="44"/>
      <c r="E1" s="45"/>
      <c r="F1" s="1"/>
      <c r="G1" s="46"/>
      <c r="H1" s="1"/>
      <c r="I1" s="47"/>
      <c r="J1" s="48"/>
      <c r="K1" s="46"/>
      <c r="L1" s="48"/>
    </row>
    <row r="2" spans="1:12" s="49" customFormat="1" ht="16.5" customHeight="1" x14ac:dyDescent="0.3">
      <c r="A2" s="43" t="s">
        <v>131</v>
      </c>
      <c r="B2" s="43"/>
      <c r="C2" s="43"/>
      <c r="D2" s="44"/>
      <c r="E2" s="45"/>
      <c r="F2" s="1"/>
      <c r="G2" s="46"/>
      <c r="H2" s="1"/>
      <c r="I2" s="47"/>
      <c r="J2" s="48"/>
      <c r="K2" s="46"/>
      <c r="L2" s="48"/>
    </row>
    <row r="3" spans="1:12" s="49" customFormat="1" ht="16.5" customHeight="1" x14ac:dyDescent="0.3">
      <c r="A3" s="50" t="str">
        <f>'10'!A3</f>
        <v>For the year ended 31 December 2025</v>
      </c>
      <c r="B3" s="51"/>
      <c r="C3" s="51"/>
      <c r="D3" s="52"/>
      <c r="E3" s="53"/>
      <c r="F3" s="3"/>
      <c r="G3" s="54"/>
      <c r="H3" s="3"/>
      <c r="I3" s="55"/>
      <c r="J3" s="56"/>
      <c r="K3" s="54"/>
      <c r="L3" s="56"/>
    </row>
    <row r="4" spans="1:12" s="49" customFormat="1" ht="16.5" customHeight="1" x14ac:dyDescent="0.3">
      <c r="A4" s="43"/>
      <c r="B4" s="43"/>
      <c r="C4" s="43"/>
      <c r="D4" s="44"/>
      <c r="E4" s="45"/>
      <c r="F4" s="1"/>
      <c r="G4" s="46"/>
      <c r="H4" s="1"/>
      <c r="I4" s="47"/>
      <c r="J4" s="48"/>
      <c r="K4" s="46"/>
      <c r="L4" s="48"/>
    </row>
    <row r="5" spans="1:12" s="49" customFormat="1" ht="16.5" customHeight="1" x14ac:dyDescent="0.3">
      <c r="A5" s="43"/>
      <c r="B5" s="43"/>
      <c r="C5" s="43"/>
      <c r="D5" s="44"/>
      <c r="E5" s="45"/>
      <c r="F5" s="1"/>
      <c r="G5" s="46"/>
      <c r="H5" s="1"/>
      <c r="I5" s="47"/>
      <c r="J5" s="48"/>
      <c r="K5" s="46"/>
      <c r="L5" s="48"/>
    </row>
    <row r="6" spans="1:12" s="49" customFormat="1" ht="16.5" customHeight="1" x14ac:dyDescent="0.3">
      <c r="A6" s="43"/>
      <c r="B6" s="43"/>
      <c r="C6" s="43"/>
      <c r="D6" s="44"/>
      <c r="E6" s="45"/>
      <c r="F6" s="152" t="s">
        <v>3</v>
      </c>
      <c r="G6" s="152"/>
      <c r="H6" s="152"/>
      <c r="I6" s="58"/>
      <c r="J6" s="153" t="s">
        <v>4</v>
      </c>
      <c r="K6" s="153"/>
      <c r="L6" s="153" t="s">
        <v>4</v>
      </c>
    </row>
    <row r="7" spans="1:12" s="49" customFormat="1" ht="16.5" customHeight="1" x14ac:dyDescent="0.3">
      <c r="A7" s="43"/>
      <c r="B7" s="43"/>
      <c r="C7" s="43"/>
      <c r="D7" s="59"/>
      <c r="E7" s="39"/>
      <c r="F7" s="154" t="s">
        <v>5</v>
      </c>
      <c r="G7" s="154"/>
      <c r="H7" s="154"/>
      <c r="I7" s="57"/>
      <c r="J7" s="155" t="s">
        <v>5</v>
      </c>
      <c r="K7" s="155"/>
      <c r="L7" s="155" t="s">
        <v>5</v>
      </c>
    </row>
    <row r="8" spans="1:12" s="49" customFormat="1" ht="16.5" customHeight="1" x14ac:dyDescent="0.3">
      <c r="A8" s="43"/>
      <c r="B8" s="43"/>
      <c r="C8" s="43"/>
      <c r="D8" s="59"/>
      <c r="E8" s="39"/>
      <c r="F8" s="61" t="s">
        <v>7</v>
      </c>
      <c r="G8" s="42"/>
      <c r="H8" s="61" t="s">
        <v>8</v>
      </c>
      <c r="I8" s="42"/>
      <c r="J8" s="61" t="s">
        <v>7</v>
      </c>
      <c r="K8" s="42"/>
      <c r="L8" s="61" t="s">
        <v>8</v>
      </c>
    </row>
    <row r="9" spans="1:12" s="49" customFormat="1" ht="16.5" customHeight="1" x14ac:dyDescent="0.3">
      <c r="A9" s="43"/>
      <c r="B9" s="43"/>
      <c r="C9" s="43"/>
      <c r="D9" s="62" t="s">
        <v>9</v>
      </c>
      <c r="E9" s="42"/>
      <c r="F9" s="63" t="s">
        <v>10</v>
      </c>
      <c r="G9" s="64"/>
      <c r="H9" s="63" t="s">
        <v>10</v>
      </c>
      <c r="I9" s="64"/>
      <c r="J9" s="65" t="s">
        <v>10</v>
      </c>
      <c r="K9" s="64"/>
      <c r="L9" s="65" t="s">
        <v>10</v>
      </c>
    </row>
    <row r="10" spans="1:12" s="49" customFormat="1" ht="16.5" customHeight="1" x14ac:dyDescent="0.3">
      <c r="A10" s="43"/>
      <c r="B10" s="43"/>
      <c r="C10" s="43"/>
      <c r="D10" s="66"/>
      <c r="E10" s="42"/>
      <c r="F10" s="1"/>
      <c r="G10" s="46"/>
      <c r="H10" s="1"/>
      <c r="I10" s="47"/>
      <c r="J10" s="48"/>
      <c r="K10" s="64"/>
      <c r="L10" s="48"/>
    </row>
    <row r="11" spans="1:12" s="49" customFormat="1" ht="16.5" customHeight="1" x14ac:dyDescent="0.3">
      <c r="A11" s="43" t="s">
        <v>132</v>
      </c>
      <c r="B11" s="45"/>
      <c r="C11" s="45"/>
      <c r="D11" s="44"/>
      <c r="E11" s="45"/>
      <c r="F11" s="1"/>
      <c r="G11" s="46"/>
      <c r="H11" s="1"/>
      <c r="I11" s="47"/>
      <c r="J11" s="48"/>
      <c r="K11" s="46"/>
      <c r="L11" s="48"/>
    </row>
    <row r="12" spans="1:12" s="49" customFormat="1" ht="16.5" customHeight="1" x14ac:dyDescent="0.3">
      <c r="A12" s="45" t="s">
        <v>95</v>
      </c>
      <c r="B12" s="45"/>
      <c r="C12" s="45"/>
      <c r="D12" s="44"/>
      <c r="E12" s="45"/>
      <c r="F12" s="48">
        <f>'10'!F35</f>
        <v>73069039</v>
      </c>
      <c r="G12" s="67"/>
      <c r="H12" s="48">
        <f>'10'!H35</f>
        <v>65732968</v>
      </c>
      <c r="I12" s="67"/>
      <c r="J12" s="48">
        <f>'10'!J35</f>
        <v>72139302</v>
      </c>
      <c r="K12" s="67"/>
      <c r="L12" s="48">
        <v>57884580</v>
      </c>
    </row>
    <row r="13" spans="1:12" s="49" customFormat="1" ht="16.5" customHeight="1" x14ac:dyDescent="0.3">
      <c r="A13" s="68" t="s">
        <v>133</v>
      </c>
      <c r="B13" s="45"/>
      <c r="C13" s="45"/>
      <c r="D13" s="44"/>
      <c r="E13" s="45"/>
      <c r="F13" s="48"/>
      <c r="G13" s="67"/>
      <c r="H13" s="48"/>
      <c r="I13" s="67"/>
      <c r="J13" s="48"/>
      <c r="K13" s="67"/>
      <c r="L13" s="48"/>
    </row>
    <row r="14" spans="1:12" s="49" customFormat="1" ht="16.5" customHeight="1" x14ac:dyDescent="0.3">
      <c r="A14" s="68"/>
      <c r="B14" s="45" t="s">
        <v>134</v>
      </c>
      <c r="C14" s="45"/>
      <c r="D14" s="44"/>
      <c r="E14" s="45"/>
      <c r="F14" s="48"/>
      <c r="G14" s="67"/>
      <c r="H14" s="48"/>
      <c r="I14" s="67"/>
      <c r="J14" s="48"/>
      <c r="K14" s="67"/>
      <c r="L14" s="48"/>
    </row>
    <row r="15" spans="1:12" s="49" customFormat="1" ht="16.5" customHeight="1" x14ac:dyDescent="0.3">
      <c r="A15" s="45" t="s">
        <v>135</v>
      </c>
      <c r="B15" s="69" t="s">
        <v>136</v>
      </c>
      <c r="C15" s="45"/>
      <c r="D15" s="70" t="s">
        <v>137</v>
      </c>
      <c r="E15" s="45"/>
      <c r="F15" s="48">
        <v>43066283</v>
      </c>
      <c r="G15" s="67"/>
      <c r="H15" s="48">
        <v>43150145</v>
      </c>
      <c r="I15" s="67"/>
      <c r="J15" s="48">
        <v>23938470</v>
      </c>
      <c r="K15" s="67"/>
      <c r="L15" s="48">
        <v>25362279</v>
      </c>
    </row>
    <row r="16" spans="1:12" s="49" customFormat="1" ht="16.5" customHeight="1" x14ac:dyDescent="0.3">
      <c r="A16" s="45"/>
      <c r="B16" s="69" t="s">
        <v>138</v>
      </c>
      <c r="C16" s="45"/>
      <c r="D16" s="70" t="s">
        <v>139</v>
      </c>
      <c r="E16" s="45"/>
      <c r="F16" s="48">
        <v>6020814</v>
      </c>
      <c r="G16" s="67"/>
      <c r="H16" s="48">
        <v>6799698</v>
      </c>
      <c r="I16" s="67"/>
      <c r="J16" s="48">
        <v>3708226</v>
      </c>
      <c r="K16" s="67"/>
      <c r="L16" s="48">
        <v>4301563</v>
      </c>
    </row>
    <row r="17" spans="1:12" s="49" customFormat="1" ht="16.5" customHeight="1" x14ac:dyDescent="0.3">
      <c r="A17" s="45"/>
      <c r="B17" s="71" t="s">
        <v>140</v>
      </c>
      <c r="C17" s="45"/>
      <c r="D17" s="44" t="s">
        <v>208</v>
      </c>
      <c r="E17" s="45"/>
      <c r="F17" s="48">
        <v>-56418334</v>
      </c>
      <c r="G17" s="67"/>
      <c r="H17" s="48">
        <v>-4171026</v>
      </c>
      <c r="I17" s="67"/>
      <c r="J17" s="48">
        <v>-56418334</v>
      </c>
      <c r="K17" s="67"/>
      <c r="L17" s="48">
        <v>-4171026</v>
      </c>
    </row>
    <row r="18" spans="1:12" s="49" customFormat="1" ht="16.5" customHeight="1" x14ac:dyDescent="0.3">
      <c r="A18" s="45"/>
      <c r="B18" s="72" t="s">
        <v>141</v>
      </c>
      <c r="C18" s="45"/>
      <c r="D18" s="44" t="s">
        <v>142</v>
      </c>
      <c r="E18" s="45"/>
      <c r="F18" s="48">
        <v>-219918</v>
      </c>
      <c r="G18" s="67"/>
      <c r="H18" s="48">
        <v>-1065050</v>
      </c>
      <c r="I18" s="67"/>
      <c r="J18" s="48">
        <v>-252717</v>
      </c>
      <c r="K18" s="67"/>
      <c r="L18" s="48">
        <v>-1143459</v>
      </c>
    </row>
    <row r="19" spans="1:12" s="49" customFormat="1" ht="16.5" customHeight="1" x14ac:dyDescent="0.3">
      <c r="A19" s="45"/>
      <c r="B19" s="73" t="s">
        <v>143</v>
      </c>
      <c r="D19" s="44"/>
      <c r="E19" s="45"/>
      <c r="F19" s="48">
        <v>-2286115</v>
      </c>
      <c r="G19" s="46"/>
      <c r="H19" s="48">
        <v>-5396596</v>
      </c>
      <c r="I19" s="46"/>
      <c r="J19" s="48">
        <v>-2428557</v>
      </c>
      <c r="K19" s="67"/>
      <c r="L19" s="48">
        <v>-5476077</v>
      </c>
    </row>
    <row r="20" spans="1:12" s="49" customFormat="1" ht="16.5" customHeight="1" x14ac:dyDescent="0.3">
      <c r="A20" s="45"/>
      <c r="B20" s="68" t="s">
        <v>205</v>
      </c>
      <c r="D20" s="44" t="s">
        <v>20</v>
      </c>
      <c r="E20" s="45"/>
      <c r="F20" s="48" t="s">
        <v>21</v>
      </c>
      <c r="G20" s="46"/>
      <c r="H20" s="48">
        <v>0</v>
      </c>
      <c r="I20" s="46"/>
      <c r="J20" s="48">
        <v>0</v>
      </c>
      <c r="K20" s="67"/>
      <c r="L20" s="48">
        <v>3739571</v>
      </c>
    </row>
    <row r="21" spans="1:12" s="49" customFormat="1" ht="16.5" customHeight="1" x14ac:dyDescent="0.3">
      <c r="A21" s="45" t="s">
        <v>135</v>
      </c>
      <c r="B21" s="68" t="s">
        <v>144</v>
      </c>
      <c r="C21" s="45"/>
      <c r="D21" s="44" t="s">
        <v>145</v>
      </c>
      <c r="E21" s="45"/>
      <c r="F21" s="48">
        <v>3852853</v>
      </c>
      <c r="G21" s="46"/>
      <c r="H21" s="48">
        <v>4175154</v>
      </c>
      <c r="I21" s="46"/>
      <c r="J21" s="48">
        <v>3163477</v>
      </c>
      <c r="L21" s="48">
        <v>3195566</v>
      </c>
    </row>
    <row r="22" spans="1:12" s="49" customFormat="1" ht="16.5" customHeight="1" x14ac:dyDescent="0.3">
      <c r="A22" s="45"/>
      <c r="B22" s="68" t="s">
        <v>146</v>
      </c>
      <c r="C22" s="45"/>
      <c r="D22" s="44"/>
      <c r="E22" s="45"/>
      <c r="F22" s="48">
        <v>-4683359</v>
      </c>
      <c r="G22" s="46"/>
      <c r="H22" s="48">
        <v>-4179182</v>
      </c>
      <c r="I22" s="46"/>
      <c r="J22" s="48">
        <v>-7389713</v>
      </c>
      <c r="L22" s="48">
        <v>-6389342</v>
      </c>
    </row>
    <row r="23" spans="1:12" s="49" customFormat="1" ht="16.5" customHeight="1" x14ac:dyDescent="0.3">
      <c r="A23" s="45"/>
      <c r="B23" s="68" t="s">
        <v>147</v>
      </c>
      <c r="C23" s="45"/>
      <c r="D23" s="44"/>
      <c r="E23" s="45"/>
      <c r="F23" s="56">
        <v>2451206</v>
      </c>
      <c r="G23" s="46"/>
      <c r="H23" s="56">
        <v>1819508</v>
      </c>
      <c r="I23" s="46"/>
      <c r="J23" s="56">
        <v>1970927</v>
      </c>
      <c r="K23" s="67"/>
      <c r="L23" s="56">
        <v>701740</v>
      </c>
    </row>
    <row r="24" spans="1:12" s="49" customFormat="1" ht="16.5" customHeight="1" x14ac:dyDescent="0.3">
      <c r="A24" s="45"/>
      <c r="B24" s="45"/>
      <c r="C24" s="45"/>
      <c r="D24" s="44"/>
      <c r="E24" s="45"/>
      <c r="G24" s="67"/>
      <c r="I24" s="67"/>
      <c r="J24" s="6"/>
      <c r="K24" s="67"/>
      <c r="L24" s="6"/>
    </row>
    <row r="25" spans="1:12" s="45" customFormat="1" ht="16.5" customHeight="1" x14ac:dyDescent="0.3">
      <c r="A25" s="69" t="s">
        <v>148</v>
      </c>
      <c r="D25" s="74"/>
      <c r="F25" s="48"/>
      <c r="H25" s="48"/>
      <c r="I25" s="75"/>
      <c r="J25" s="48"/>
      <c r="K25" s="75"/>
      <c r="L25" s="48"/>
    </row>
    <row r="26" spans="1:12" s="49" customFormat="1" ht="16.5" customHeight="1" x14ac:dyDescent="0.3">
      <c r="B26" s="45" t="s">
        <v>149</v>
      </c>
      <c r="C26" s="45"/>
      <c r="D26" s="44"/>
      <c r="E26" s="45"/>
      <c r="F26" s="48">
        <f>SUM(F12:F23)</f>
        <v>64852469</v>
      </c>
      <c r="G26" s="46"/>
      <c r="H26" s="48">
        <f>SUM(H12:H23)</f>
        <v>106865619</v>
      </c>
      <c r="I26" s="46"/>
      <c r="J26" s="6">
        <f>SUM(J12:J23)</f>
        <v>38431081</v>
      </c>
      <c r="K26" s="46"/>
      <c r="L26" s="6">
        <f>SUM(L12:L23)</f>
        <v>78005395</v>
      </c>
    </row>
    <row r="27" spans="1:12" s="49" customFormat="1" ht="16.5" customHeight="1" x14ac:dyDescent="0.3">
      <c r="B27" s="69"/>
      <c r="C27" s="68" t="s">
        <v>150</v>
      </c>
      <c r="D27" s="44"/>
      <c r="E27" s="45"/>
      <c r="F27" s="1"/>
      <c r="G27" s="46"/>
      <c r="H27" s="1"/>
      <c r="I27" s="46"/>
      <c r="J27" s="6"/>
      <c r="K27" s="46"/>
      <c r="L27" s="6"/>
    </row>
    <row r="28" spans="1:12" s="49" customFormat="1" ht="16.5" customHeight="1" x14ac:dyDescent="0.3">
      <c r="A28" s="45"/>
      <c r="B28" s="45"/>
      <c r="C28" s="68" t="s">
        <v>151</v>
      </c>
      <c r="D28" s="44"/>
      <c r="E28" s="45"/>
      <c r="F28" s="48">
        <v>58323270</v>
      </c>
      <c r="G28" s="46"/>
      <c r="H28" s="48">
        <v>-7658582</v>
      </c>
      <c r="I28" s="46"/>
      <c r="J28" s="48">
        <v>59253727</v>
      </c>
      <c r="K28" s="67"/>
      <c r="L28" s="48">
        <v>-5344097</v>
      </c>
    </row>
    <row r="29" spans="1:12" s="49" customFormat="1" ht="16.5" customHeight="1" x14ac:dyDescent="0.3">
      <c r="A29" s="45"/>
      <c r="B29" s="45"/>
      <c r="C29" s="68" t="s">
        <v>152</v>
      </c>
      <c r="D29" s="44"/>
      <c r="E29" s="45"/>
      <c r="F29" s="48">
        <v>6555185</v>
      </c>
      <c r="G29" s="48"/>
      <c r="H29" s="48">
        <v>11482514</v>
      </c>
      <c r="I29" s="48"/>
      <c r="J29" s="48">
        <v>12422525</v>
      </c>
      <c r="K29" s="48"/>
      <c r="L29" s="48">
        <v>25501954</v>
      </c>
    </row>
    <row r="30" spans="1:12" s="49" customFormat="1" ht="16.5" customHeight="1" x14ac:dyDescent="0.3">
      <c r="A30" s="45"/>
      <c r="B30" s="45"/>
      <c r="C30" s="68" t="s">
        <v>153</v>
      </c>
      <c r="D30" s="44"/>
      <c r="E30" s="45"/>
      <c r="F30" s="48">
        <v>-1298904</v>
      </c>
      <c r="G30" s="46"/>
      <c r="H30" s="48">
        <v>1592748</v>
      </c>
      <c r="I30" s="46"/>
      <c r="J30" s="48">
        <v>-1793638</v>
      </c>
      <c r="K30" s="67"/>
      <c r="L30" s="48">
        <v>827576</v>
      </c>
    </row>
    <row r="31" spans="1:12" s="49" customFormat="1" ht="16.5" customHeight="1" x14ac:dyDescent="0.3">
      <c r="A31" s="45"/>
      <c r="B31" s="45"/>
      <c r="C31" s="68" t="s">
        <v>154</v>
      </c>
      <c r="D31" s="44"/>
      <c r="E31" s="45"/>
      <c r="F31" s="48">
        <v>-422246</v>
      </c>
      <c r="H31" s="48">
        <v>679797</v>
      </c>
      <c r="J31" s="48">
        <v>-422802</v>
      </c>
      <c r="K31" s="67"/>
      <c r="L31" s="48">
        <v>42381</v>
      </c>
    </row>
    <row r="32" spans="1:12" s="49" customFormat="1" ht="16.5" customHeight="1" x14ac:dyDescent="0.3">
      <c r="A32" s="45"/>
      <c r="B32" s="45"/>
      <c r="C32" s="68" t="s">
        <v>155</v>
      </c>
      <c r="D32" s="44"/>
      <c r="E32" s="45"/>
      <c r="F32" s="48">
        <v>-1356601</v>
      </c>
      <c r="H32" s="48">
        <v>1795845</v>
      </c>
      <c r="J32" s="48">
        <v>2335354</v>
      </c>
      <c r="K32" s="67"/>
      <c r="L32" s="48">
        <v>-1421340</v>
      </c>
    </row>
    <row r="33" spans="1:12" s="49" customFormat="1" ht="16.5" customHeight="1" x14ac:dyDescent="0.3">
      <c r="A33" s="45"/>
      <c r="B33" s="45"/>
      <c r="C33" s="68" t="s">
        <v>156</v>
      </c>
      <c r="D33" s="44"/>
      <c r="E33" s="45"/>
      <c r="F33" s="48">
        <v>-631064</v>
      </c>
      <c r="H33" s="48">
        <v>1187354</v>
      </c>
      <c r="J33" s="48">
        <v>-892913</v>
      </c>
      <c r="K33" s="67"/>
      <c r="L33" s="48">
        <v>1137405</v>
      </c>
    </row>
    <row r="34" spans="1:12" s="49" customFormat="1" ht="16.5" customHeight="1" x14ac:dyDescent="0.3">
      <c r="A34" s="45"/>
      <c r="B34" s="45"/>
      <c r="C34" s="68" t="s">
        <v>202</v>
      </c>
      <c r="D34" s="44"/>
      <c r="E34" s="45"/>
      <c r="F34" s="48">
        <v>-1046683</v>
      </c>
      <c r="H34" s="48" t="s">
        <v>21</v>
      </c>
      <c r="J34" s="48" t="s">
        <v>21</v>
      </c>
      <c r="K34" s="67"/>
      <c r="L34" s="48" t="s">
        <v>21</v>
      </c>
    </row>
    <row r="35" spans="1:12" s="49" customFormat="1" ht="16.5" customHeight="1" x14ac:dyDescent="0.3">
      <c r="A35" s="45"/>
      <c r="B35" s="45"/>
      <c r="C35" s="68" t="s">
        <v>157</v>
      </c>
      <c r="D35" s="44"/>
      <c r="E35" s="45"/>
      <c r="F35" s="48">
        <v>-657724</v>
      </c>
      <c r="H35" s="48">
        <v>539757</v>
      </c>
      <c r="J35" s="48" t="s">
        <v>21</v>
      </c>
      <c r="K35" s="67"/>
      <c r="L35" s="48">
        <v>0</v>
      </c>
    </row>
    <row r="36" spans="1:12" s="49" customFormat="1" ht="16.5" customHeight="1" x14ac:dyDescent="0.3">
      <c r="A36" s="45"/>
      <c r="B36" s="45"/>
      <c r="C36" s="68" t="s">
        <v>209</v>
      </c>
      <c r="D36" s="44"/>
      <c r="E36" s="45"/>
      <c r="F36" s="48">
        <v>-23918</v>
      </c>
      <c r="H36" s="48" t="s">
        <v>21</v>
      </c>
      <c r="J36" s="48" t="s">
        <v>21</v>
      </c>
      <c r="K36" s="67"/>
      <c r="L36" s="48" t="s">
        <v>21</v>
      </c>
    </row>
    <row r="37" spans="1:12" s="49" customFormat="1" ht="16.5" customHeight="1" x14ac:dyDescent="0.3">
      <c r="A37" s="45"/>
      <c r="B37" s="45"/>
      <c r="C37" s="68" t="s">
        <v>158</v>
      </c>
      <c r="D37" s="44" t="s">
        <v>145</v>
      </c>
      <c r="E37" s="45"/>
      <c r="F37" s="56">
        <v>-6046000</v>
      </c>
      <c r="G37" s="46"/>
      <c r="H37" s="56">
        <v>-275000</v>
      </c>
      <c r="I37" s="46"/>
      <c r="J37" s="56">
        <v>-5744000</v>
      </c>
      <c r="K37" s="67"/>
      <c r="L37" s="56">
        <v>-141000</v>
      </c>
    </row>
    <row r="38" spans="1:12" s="49" customFormat="1" ht="16.5" customHeight="1" x14ac:dyDescent="0.3">
      <c r="A38" s="45"/>
      <c r="B38" s="45"/>
      <c r="C38" s="45"/>
      <c r="D38" s="44"/>
      <c r="E38" s="45"/>
      <c r="F38" s="1"/>
      <c r="G38" s="67"/>
      <c r="H38" s="1"/>
      <c r="I38" s="67"/>
      <c r="J38" s="6"/>
      <c r="K38" s="67"/>
      <c r="L38" s="6"/>
    </row>
    <row r="39" spans="1:12" s="49" customFormat="1" ht="16.5" customHeight="1" x14ac:dyDescent="0.3">
      <c r="B39" s="45" t="s">
        <v>159</v>
      </c>
      <c r="C39" s="45"/>
      <c r="D39" s="44"/>
      <c r="E39" s="45"/>
      <c r="F39" s="48">
        <f>SUM(F25:F37)</f>
        <v>118247784</v>
      </c>
      <c r="G39" s="48"/>
      <c r="H39" s="48">
        <f>SUM(H25:H37)</f>
        <v>116210052</v>
      </c>
      <c r="I39" s="48"/>
      <c r="J39" s="48">
        <f>SUM(J25:J37)</f>
        <v>103589334</v>
      </c>
      <c r="K39" s="48"/>
      <c r="L39" s="48">
        <f>SUM(L25:L37)</f>
        <v>98608274</v>
      </c>
    </row>
    <row r="40" spans="1:12" s="49" customFormat="1" ht="16.5" customHeight="1" x14ac:dyDescent="0.3">
      <c r="B40" s="45"/>
      <c r="C40" s="68" t="s">
        <v>160</v>
      </c>
      <c r="D40" s="44"/>
      <c r="E40" s="45"/>
      <c r="F40" s="56">
        <v>-10574952</v>
      </c>
      <c r="G40" s="46"/>
      <c r="H40" s="56">
        <v>-10118700</v>
      </c>
      <c r="I40" s="46"/>
      <c r="J40" s="56">
        <v>-9641482</v>
      </c>
      <c r="K40" s="67"/>
      <c r="L40" s="56">
        <v>-9576489</v>
      </c>
    </row>
    <row r="41" spans="1:12" s="49" customFormat="1" ht="16.5" customHeight="1" x14ac:dyDescent="0.3">
      <c r="A41" s="45"/>
      <c r="B41" s="45"/>
      <c r="C41" s="45"/>
      <c r="D41" s="44"/>
      <c r="E41" s="45"/>
      <c r="F41" s="1"/>
      <c r="G41" s="67"/>
      <c r="H41" s="1"/>
      <c r="I41" s="67"/>
      <c r="J41" s="6"/>
      <c r="K41" s="67"/>
      <c r="L41" s="6"/>
    </row>
    <row r="42" spans="1:12" s="49" customFormat="1" ht="16.5" customHeight="1" x14ac:dyDescent="0.3">
      <c r="A42" s="43" t="s">
        <v>161</v>
      </c>
      <c r="B42" s="45"/>
      <c r="C42" s="45"/>
      <c r="D42" s="44"/>
      <c r="E42" s="48"/>
      <c r="F42" s="56">
        <f>SUM(F39:F40)</f>
        <v>107672832</v>
      </c>
      <c r="G42" s="48"/>
      <c r="H42" s="56">
        <f>SUM(H39:H40)</f>
        <v>106091352</v>
      </c>
      <c r="I42" s="48"/>
      <c r="J42" s="56">
        <f>SUM(J39:J40)</f>
        <v>93947852</v>
      </c>
      <c r="K42" s="46"/>
      <c r="L42" s="56">
        <f>SUM(L39:L40)</f>
        <v>89031785</v>
      </c>
    </row>
    <row r="43" spans="1:12" s="49" customFormat="1" ht="16.5" customHeight="1" x14ac:dyDescent="0.3">
      <c r="A43" s="43"/>
      <c r="B43" s="45"/>
      <c r="C43" s="45"/>
      <c r="D43" s="44"/>
      <c r="E43" s="48"/>
      <c r="F43" s="48"/>
      <c r="G43" s="48"/>
      <c r="H43" s="48"/>
      <c r="I43" s="48"/>
      <c r="J43" s="48"/>
      <c r="K43" s="46"/>
      <c r="L43" s="48"/>
    </row>
    <row r="44" spans="1:12" s="49" customFormat="1" ht="16.5" customHeight="1" x14ac:dyDescent="0.3">
      <c r="A44" s="43"/>
      <c r="B44" s="45"/>
      <c r="C44" s="45"/>
      <c r="D44" s="44"/>
      <c r="E44" s="48"/>
      <c r="F44" s="48"/>
      <c r="G44" s="48"/>
      <c r="H44" s="48"/>
      <c r="I44" s="48"/>
      <c r="J44" s="48"/>
      <c r="K44" s="46"/>
      <c r="L44" s="48"/>
    </row>
    <row r="45" spans="1:12" s="49" customFormat="1" ht="16.5" customHeight="1" x14ac:dyDescent="0.3">
      <c r="A45" s="43"/>
      <c r="B45" s="45"/>
      <c r="C45" s="45"/>
      <c r="D45" s="44"/>
      <c r="E45" s="48"/>
      <c r="F45" s="48"/>
      <c r="G45" s="48"/>
      <c r="H45" s="48"/>
      <c r="I45" s="48"/>
      <c r="J45" s="48"/>
      <c r="K45" s="46"/>
      <c r="L45" s="48"/>
    </row>
    <row r="46" spans="1:12" s="49" customFormat="1" ht="16.5" customHeight="1" x14ac:dyDescent="0.3">
      <c r="A46" s="43"/>
      <c r="B46" s="45"/>
      <c r="C46" s="45"/>
      <c r="D46" s="44"/>
      <c r="E46" s="48"/>
      <c r="F46" s="48"/>
      <c r="G46" s="48"/>
      <c r="H46" s="48"/>
      <c r="I46" s="48"/>
      <c r="J46" s="48"/>
      <c r="K46" s="46"/>
      <c r="L46" s="48"/>
    </row>
    <row r="47" spans="1:12" s="49" customFormat="1" ht="16.5" customHeight="1" x14ac:dyDescent="0.3">
      <c r="A47" s="43"/>
      <c r="B47" s="45"/>
      <c r="C47" s="45"/>
      <c r="D47" s="44"/>
      <c r="E47" s="48"/>
      <c r="F47" s="48"/>
      <c r="G47" s="48"/>
      <c r="H47" s="48"/>
      <c r="I47" s="48"/>
      <c r="J47" s="48"/>
      <c r="K47" s="46"/>
      <c r="L47" s="48"/>
    </row>
    <row r="48" spans="1:12" s="49" customFormat="1" ht="16.5" customHeight="1" x14ac:dyDescent="0.3">
      <c r="A48" s="43"/>
      <c r="B48" s="45"/>
      <c r="C48" s="45"/>
      <c r="D48" s="44"/>
      <c r="E48" s="48"/>
      <c r="F48" s="48"/>
      <c r="G48" s="48"/>
      <c r="H48" s="48"/>
      <c r="I48" s="48"/>
      <c r="J48" s="48"/>
      <c r="K48" s="46"/>
      <c r="L48" s="48"/>
    </row>
    <row r="49" spans="1:12" s="49" customFormat="1" ht="16.5" customHeight="1" x14ac:dyDescent="0.3">
      <c r="A49" s="43"/>
      <c r="B49" s="45"/>
      <c r="C49" s="45"/>
      <c r="D49" s="44"/>
      <c r="E49" s="48"/>
      <c r="F49" s="48"/>
      <c r="G49" s="48"/>
      <c r="H49" s="48"/>
      <c r="I49" s="48"/>
      <c r="J49" s="48"/>
      <c r="K49" s="46"/>
      <c r="L49" s="48"/>
    </row>
    <row r="50" spans="1:12" s="49" customFormat="1" ht="16.5" customHeight="1" x14ac:dyDescent="0.3">
      <c r="A50" s="43"/>
      <c r="B50" s="45"/>
      <c r="C50" s="45"/>
      <c r="D50" s="44"/>
      <c r="E50" s="48"/>
      <c r="F50" s="48"/>
      <c r="G50" s="48"/>
      <c r="H50" s="48"/>
      <c r="I50" s="48"/>
      <c r="J50" s="48"/>
      <c r="K50" s="46"/>
      <c r="L50" s="48"/>
    </row>
    <row r="51" spans="1:12" s="49" customFormat="1" ht="16.5" customHeight="1" x14ac:dyDescent="0.3">
      <c r="A51" s="43"/>
      <c r="B51" s="45"/>
      <c r="C51" s="45"/>
      <c r="D51" s="44"/>
      <c r="E51" s="48"/>
      <c r="F51" s="48"/>
      <c r="G51" s="48"/>
      <c r="H51" s="48"/>
      <c r="I51" s="48"/>
      <c r="J51" s="48"/>
      <c r="K51" s="46"/>
      <c r="L51" s="48"/>
    </row>
    <row r="52" spans="1:12" s="49" customFormat="1" ht="16.5" customHeight="1" x14ac:dyDescent="0.3">
      <c r="A52" s="43"/>
      <c r="B52" s="45"/>
      <c r="C52" s="45"/>
      <c r="D52" s="44"/>
      <c r="E52" s="48"/>
      <c r="F52" s="48"/>
      <c r="G52" s="48"/>
      <c r="H52" s="48"/>
      <c r="I52" s="48"/>
      <c r="J52" s="48"/>
      <c r="K52" s="46"/>
      <c r="L52" s="48"/>
    </row>
    <row r="53" spans="1:12" s="49" customFormat="1" ht="16.5" customHeight="1" x14ac:dyDescent="0.3">
      <c r="A53" s="43"/>
      <c r="B53" s="45"/>
      <c r="C53" s="45"/>
      <c r="D53" s="44"/>
      <c r="E53" s="48"/>
      <c r="F53" s="48"/>
      <c r="G53" s="48"/>
      <c r="H53" s="48"/>
      <c r="I53" s="48"/>
      <c r="J53" s="48"/>
      <c r="K53" s="46"/>
      <c r="L53" s="48"/>
    </row>
    <row r="54" spans="1:12" s="49" customFormat="1" ht="16.5" customHeight="1" x14ac:dyDescent="0.3">
      <c r="A54" s="43"/>
      <c r="B54" s="45"/>
      <c r="C54" s="45"/>
      <c r="D54" s="44"/>
      <c r="E54" s="48"/>
      <c r="F54" s="48"/>
      <c r="G54" s="48"/>
      <c r="H54" s="48"/>
      <c r="I54" s="48"/>
      <c r="J54" s="48"/>
      <c r="K54" s="46"/>
      <c r="L54" s="48"/>
    </row>
    <row r="55" spans="1:12" s="49" customFormat="1" ht="16.5" customHeight="1" x14ac:dyDescent="0.3">
      <c r="A55" s="43"/>
      <c r="B55" s="45"/>
      <c r="C55" s="45"/>
      <c r="D55" s="44"/>
      <c r="E55" s="48"/>
      <c r="F55" s="48"/>
      <c r="G55" s="48"/>
      <c r="H55" s="48"/>
      <c r="I55" s="48"/>
      <c r="J55" s="48"/>
      <c r="K55" s="46"/>
      <c r="L55" s="48"/>
    </row>
    <row r="56" spans="1:12" s="49" customFormat="1" ht="13.5" customHeight="1" x14ac:dyDescent="0.3">
      <c r="A56" s="43"/>
      <c r="B56" s="45"/>
      <c r="C56" s="45"/>
      <c r="D56" s="44"/>
      <c r="E56" s="48"/>
      <c r="F56" s="48"/>
      <c r="G56" s="48"/>
      <c r="H56" s="48"/>
      <c r="I56" s="48"/>
      <c r="J56" s="48"/>
      <c r="K56" s="46"/>
      <c r="L56" s="48"/>
    </row>
    <row r="57" spans="1:12" s="49" customFormat="1" ht="14.25" customHeight="1" x14ac:dyDescent="0.3">
      <c r="A57" s="43"/>
      <c r="B57" s="45"/>
      <c r="C57" s="45"/>
      <c r="D57" s="44"/>
      <c r="E57" s="48"/>
      <c r="F57" s="48"/>
      <c r="G57" s="48"/>
      <c r="H57" s="48"/>
      <c r="I57" s="48"/>
      <c r="J57" s="48"/>
      <c r="K57" s="46"/>
      <c r="L57" s="48"/>
    </row>
    <row r="58" spans="1:12" s="49" customFormat="1" ht="22.2" customHeight="1" x14ac:dyDescent="0.3">
      <c r="A58" s="163" t="str">
        <f>+'7-9'!A50:M50</f>
        <v>The accompanying notes are an integral part of these consolidated and separate financial statements.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</row>
    <row r="59" spans="1:12" s="49" customFormat="1" ht="16.5" customHeight="1" x14ac:dyDescent="0.3">
      <c r="A59" s="42" t="str">
        <f>A1</f>
        <v>Stone One Public Company Limited</v>
      </c>
      <c r="B59" s="43"/>
      <c r="C59" s="43"/>
      <c r="D59" s="44"/>
      <c r="E59" s="45"/>
      <c r="F59" s="1"/>
      <c r="G59" s="46"/>
      <c r="H59" s="1"/>
      <c r="I59" s="47"/>
      <c r="J59" s="48"/>
      <c r="K59" s="46"/>
      <c r="L59" s="48"/>
    </row>
    <row r="60" spans="1:12" s="49" customFormat="1" ht="16.5" customHeight="1" x14ac:dyDescent="0.3">
      <c r="A60" s="43" t="s">
        <v>210</v>
      </c>
      <c r="B60" s="43"/>
      <c r="C60" s="43"/>
      <c r="D60" s="44"/>
      <c r="E60" s="45"/>
      <c r="F60" s="1"/>
      <c r="G60" s="46"/>
      <c r="H60" s="1"/>
      <c r="I60" s="47"/>
      <c r="J60" s="48"/>
      <c r="K60" s="46"/>
      <c r="L60" s="48"/>
    </row>
    <row r="61" spans="1:12" s="49" customFormat="1" ht="16.5" customHeight="1" x14ac:dyDescent="0.3">
      <c r="A61" s="51" t="str">
        <f>A3</f>
        <v>For the year ended 31 December 2025</v>
      </c>
      <c r="B61" s="51"/>
      <c r="C61" s="51"/>
      <c r="D61" s="76"/>
      <c r="E61" s="77"/>
      <c r="F61" s="5"/>
      <c r="G61" s="78"/>
      <c r="H61" s="5"/>
      <c r="I61" s="79"/>
      <c r="J61" s="80"/>
      <c r="K61" s="78"/>
      <c r="L61" s="80"/>
    </row>
    <row r="62" spans="1:12" s="49" customFormat="1" ht="16.5" customHeight="1" x14ac:dyDescent="0.3">
      <c r="A62" s="43"/>
      <c r="B62" s="43"/>
      <c r="C62" s="43"/>
      <c r="D62" s="44"/>
      <c r="E62" s="45"/>
      <c r="F62" s="1"/>
      <c r="G62" s="46"/>
      <c r="H62" s="1"/>
      <c r="I62" s="47"/>
      <c r="J62" s="48"/>
      <c r="K62" s="46"/>
      <c r="L62" s="48"/>
    </row>
    <row r="63" spans="1:12" s="49" customFormat="1" ht="16.5" customHeight="1" x14ac:dyDescent="0.3">
      <c r="A63" s="43"/>
      <c r="B63" s="43"/>
      <c r="C63" s="43"/>
      <c r="D63" s="44"/>
      <c r="E63" s="45"/>
      <c r="F63" s="1"/>
      <c r="G63" s="46"/>
      <c r="H63" s="1"/>
      <c r="I63" s="47"/>
      <c r="J63" s="48"/>
      <c r="K63" s="46"/>
      <c r="L63" s="48"/>
    </row>
    <row r="64" spans="1:12" s="49" customFormat="1" ht="15" customHeight="1" x14ac:dyDescent="0.3">
      <c r="A64" s="43"/>
      <c r="B64" s="43"/>
      <c r="C64" s="43"/>
      <c r="D64" s="44"/>
      <c r="E64" s="45"/>
      <c r="F64" s="152" t="s">
        <v>3</v>
      </c>
      <c r="G64" s="152"/>
      <c r="H64" s="152"/>
      <c r="I64" s="47"/>
      <c r="J64" s="153" t="s">
        <v>4</v>
      </c>
      <c r="K64" s="153"/>
      <c r="L64" s="153" t="s">
        <v>4</v>
      </c>
    </row>
    <row r="65" spans="1:12" s="49" customFormat="1" ht="15" customHeight="1" x14ac:dyDescent="0.3">
      <c r="B65" s="45"/>
      <c r="C65" s="45"/>
      <c r="D65" s="59"/>
      <c r="E65" s="39"/>
      <c r="F65" s="154" t="s">
        <v>5</v>
      </c>
      <c r="G65" s="154"/>
      <c r="H65" s="154"/>
      <c r="I65" s="57"/>
      <c r="J65" s="155" t="s">
        <v>5</v>
      </c>
      <c r="K65" s="155"/>
      <c r="L65" s="155" t="s">
        <v>5</v>
      </c>
    </row>
    <row r="66" spans="1:12" s="49" customFormat="1" ht="15" customHeight="1" x14ac:dyDescent="0.3">
      <c r="A66" s="45"/>
      <c r="B66" s="45"/>
      <c r="C66" s="45"/>
      <c r="D66" s="59"/>
      <c r="E66" s="39"/>
      <c r="F66" s="61" t="s">
        <v>7</v>
      </c>
      <c r="G66" s="42"/>
      <c r="H66" s="61" t="s">
        <v>8</v>
      </c>
      <c r="I66" s="42"/>
      <c r="J66" s="61" t="s">
        <v>7</v>
      </c>
      <c r="K66" s="42"/>
      <c r="L66" s="61" t="s">
        <v>8</v>
      </c>
    </row>
    <row r="67" spans="1:12" s="49" customFormat="1" ht="15" customHeight="1" x14ac:dyDescent="0.3">
      <c r="A67" s="45"/>
      <c r="B67" s="45"/>
      <c r="C67" s="45"/>
      <c r="D67" s="81" t="s">
        <v>9</v>
      </c>
      <c r="E67" s="42"/>
      <c r="F67" s="63" t="s">
        <v>10</v>
      </c>
      <c r="G67" s="64"/>
      <c r="H67" s="63" t="s">
        <v>10</v>
      </c>
      <c r="I67" s="64"/>
      <c r="J67" s="65" t="s">
        <v>10</v>
      </c>
      <c r="K67" s="64"/>
      <c r="L67" s="65" t="s">
        <v>10</v>
      </c>
    </row>
    <row r="68" spans="1:12" s="49" customFormat="1" ht="15" customHeight="1" x14ac:dyDescent="0.3">
      <c r="A68" s="45"/>
      <c r="B68" s="45"/>
      <c r="C68" s="45"/>
      <c r="D68" s="66"/>
      <c r="E68" s="42"/>
      <c r="F68" s="1"/>
      <c r="G68" s="46"/>
      <c r="H68" s="1"/>
      <c r="I68" s="47"/>
      <c r="J68" s="48"/>
      <c r="K68" s="64"/>
      <c r="L68" s="48"/>
    </row>
    <row r="69" spans="1:12" s="49" customFormat="1" ht="15" customHeight="1" x14ac:dyDescent="0.3">
      <c r="A69" s="43" t="s">
        <v>162</v>
      </c>
      <c r="B69" s="45"/>
      <c r="C69" s="45"/>
      <c r="D69" s="44"/>
      <c r="E69" s="45"/>
      <c r="F69" s="1"/>
      <c r="G69" s="46"/>
      <c r="H69" s="1"/>
      <c r="I69" s="47"/>
      <c r="J69" s="48"/>
      <c r="K69" s="46"/>
      <c r="L69" s="48"/>
    </row>
    <row r="70" spans="1:12" s="49" customFormat="1" ht="15" customHeight="1" x14ac:dyDescent="0.3">
      <c r="A70" s="45" t="s">
        <v>163</v>
      </c>
      <c r="B70" s="45"/>
      <c r="C70" s="45"/>
      <c r="D70" s="44"/>
      <c r="E70" s="45"/>
      <c r="F70" s="48"/>
      <c r="G70" s="46"/>
      <c r="H70" s="48"/>
      <c r="I70" s="47"/>
      <c r="J70" s="48"/>
      <c r="K70" s="46"/>
      <c r="L70" s="48"/>
    </row>
    <row r="71" spans="1:12" s="49" customFormat="1" ht="15" customHeight="1" x14ac:dyDescent="0.3">
      <c r="A71" s="45"/>
      <c r="B71" s="45" t="s">
        <v>164</v>
      </c>
      <c r="C71" s="45"/>
      <c r="D71" s="44"/>
      <c r="E71" s="45"/>
      <c r="F71" s="48">
        <v>40000000</v>
      </c>
      <c r="G71" s="46"/>
      <c r="H71" s="48">
        <v>1836494</v>
      </c>
      <c r="I71" s="47"/>
      <c r="J71" s="48">
        <v>40000000</v>
      </c>
      <c r="K71" s="46"/>
      <c r="L71" s="48">
        <v>1347707</v>
      </c>
    </row>
    <row r="72" spans="1:12" s="49" customFormat="1" ht="15" customHeight="1" x14ac:dyDescent="0.3">
      <c r="A72" s="45" t="s">
        <v>26</v>
      </c>
      <c r="B72" s="45"/>
      <c r="C72" s="45"/>
      <c r="D72" s="44"/>
      <c r="E72" s="45"/>
      <c r="F72" s="48">
        <v>540334</v>
      </c>
      <c r="G72" s="46"/>
      <c r="H72" s="48">
        <v>480232</v>
      </c>
      <c r="I72" s="46"/>
      <c r="J72" s="48">
        <v>494133</v>
      </c>
      <c r="K72" s="67"/>
      <c r="L72" s="48">
        <v>231574</v>
      </c>
    </row>
    <row r="73" spans="1:12" s="49" customFormat="1" ht="15" customHeight="1" x14ac:dyDescent="0.3">
      <c r="A73" s="69" t="s">
        <v>27</v>
      </c>
      <c r="B73" s="82"/>
      <c r="C73" s="45"/>
      <c r="D73" s="44"/>
      <c r="E73" s="45"/>
      <c r="F73" s="48">
        <v>-1900000</v>
      </c>
      <c r="G73" s="46"/>
      <c r="H73" s="48">
        <v>1618000</v>
      </c>
      <c r="I73" s="46"/>
      <c r="J73" s="48" t="s">
        <v>21</v>
      </c>
      <c r="K73" s="67"/>
      <c r="L73" s="48">
        <v>1618000</v>
      </c>
    </row>
    <row r="74" spans="1:12" s="49" customFormat="1" ht="15" customHeight="1" x14ac:dyDescent="0.3">
      <c r="A74" s="45" t="s">
        <v>165</v>
      </c>
      <c r="B74" s="45"/>
      <c r="C74" s="45"/>
      <c r="D74" s="44"/>
      <c r="E74" s="45"/>
      <c r="F74" s="48">
        <v>-4794624</v>
      </c>
      <c r="G74" s="46"/>
      <c r="H74" s="48">
        <v>0</v>
      </c>
      <c r="I74" s="46"/>
      <c r="J74" s="48">
        <v>-4794624</v>
      </c>
      <c r="K74" s="67"/>
      <c r="L74" s="48">
        <v>0</v>
      </c>
    </row>
    <row r="75" spans="1:12" s="49" customFormat="1" ht="15" customHeight="1" x14ac:dyDescent="0.3">
      <c r="A75" s="45" t="s">
        <v>166</v>
      </c>
      <c r="B75" s="45"/>
      <c r="C75" s="45"/>
      <c r="D75" s="44" t="s">
        <v>167</v>
      </c>
      <c r="E75" s="45"/>
      <c r="F75" s="48" t="s">
        <v>21</v>
      </c>
      <c r="G75" s="46"/>
      <c r="H75" s="48">
        <v>0</v>
      </c>
      <c r="I75" s="46"/>
      <c r="J75" s="48">
        <v>-212794738</v>
      </c>
      <c r="K75" s="67"/>
      <c r="L75" s="48">
        <v>-36000000</v>
      </c>
    </row>
    <row r="76" spans="1:12" s="49" customFormat="1" ht="15" customHeight="1" x14ac:dyDescent="0.3">
      <c r="A76" s="36" t="s">
        <v>168</v>
      </c>
      <c r="B76" s="82"/>
      <c r="C76" s="45"/>
      <c r="D76" s="44" t="s">
        <v>167</v>
      </c>
      <c r="E76" s="45"/>
      <c r="F76" s="48">
        <v>-212794738</v>
      </c>
      <c r="G76" s="46"/>
      <c r="H76" s="48">
        <v>0</v>
      </c>
      <c r="I76" s="46"/>
      <c r="J76" s="48" t="s">
        <v>21</v>
      </c>
      <c r="K76" s="67"/>
      <c r="L76" s="48">
        <v>0</v>
      </c>
    </row>
    <row r="77" spans="1:12" s="49" customFormat="1" ht="15" customHeight="1" x14ac:dyDescent="0.3">
      <c r="A77" s="69" t="s">
        <v>169</v>
      </c>
      <c r="B77" s="82"/>
      <c r="C77" s="45"/>
      <c r="D77" s="44"/>
      <c r="E77" s="45"/>
      <c r="F77" s="48">
        <v>-82724206</v>
      </c>
      <c r="G77" s="46"/>
      <c r="H77" s="48">
        <v>-17438809</v>
      </c>
      <c r="I77" s="46"/>
      <c r="J77" s="48">
        <v>-64805387</v>
      </c>
      <c r="K77" s="67"/>
      <c r="L77" s="48">
        <v>-4655268</v>
      </c>
    </row>
    <row r="78" spans="1:12" s="49" customFormat="1" ht="15" customHeight="1" x14ac:dyDescent="0.3">
      <c r="A78" s="69" t="s">
        <v>200</v>
      </c>
      <c r="B78" s="82"/>
      <c r="C78" s="45"/>
      <c r="D78" s="44"/>
      <c r="E78" s="45"/>
      <c r="F78" s="48">
        <v>-2753504</v>
      </c>
      <c r="G78" s="46"/>
      <c r="H78" s="48">
        <v>0</v>
      </c>
      <c r="I78" s="46"/>
      <c r="J78" s="48">
        <v>0</v>
      </c>
      <c r="K78" s="67"/>
      <c r="L78" s="48">
        <v>0</v>
      </c>
    </row>
    <row r="79" spans="1:12" s="49" customFormat="1" ht="15" customHeight="1" x14ac:dyDescent="0.3">
      <c r="A79" s="69" t="s">
        <v>170</v>
      </c>
      <c r="B79" s="82"/>
      <c r="C79" s="45"/>
      <c r="D79" s="44"/>
      <c r="E79" s="45"/>
      <c r="F79" s="48">
        <v>3104075</v>
      </c>
      <c r="G79" s="46"/>
      <c r="H79" s="48">
        <v>6100766</v>
      </c>
      <c r="I79" s="46"/>
      <c r="J79" s="48">
        <v>3056075</v>
      </c>
      <c r="K79" s="67"/>
      <c r="L79" s="48">
        <v>12937803</v>
      </c>
    </row>
    <row r="80" spans="1:12" s="49" customFormat="1" ht="15" customHeight="1" x14ac:dyDescent="0.3">
      <c r="A80" s="69" t="s">
        <v>171</v>
      </c>
      <c r="B80" s="82"/>
      <c r="C80" s="45"/>
      <c r="D80" s="44"/>
      <c r="E80" s="45"/>
      <c r="F80" s="48">
        <v>-2838300</v>
      </c>
      <c r="G80" s="46"/>
      <c r="H80" s="48">
        <v>-1462000</v>
      </c>
      <c r="I80" s="46"/>
      <c r="J80" s="48">
        <v>-964400</v>
      </c>
      <c r="K80" s="67"/>
      <c r="L80" s="48">
        <v>-862000</v>
      </c>
    </row>
    <row r="81" spans="1:12" s="49" customFormat="1" ht="15" customHeight="1" x14ac:dyDescent="0.3">
      <c r="A81" s="69" t="s">
        <v>172</v>
      </c>
      <c r="B81" s="82"/>
      <c r="C81" s="45"/>
      <c r="D81" s="44"/>
      <c r="E81" s="45"/>
      <c r="F81" s="48">
        <v>2584772</v>
      </c>
      <c r="G81" s="46"/>
      <c r="H81" s="48">
        <v>3232399</v>
      </c>
      <c r="I81" s="46"/>
      <c r="J81" s="48">
        <v>4396756</v>
      </c>
      <c r="K81" s="67"/>
      <c r="L81" s="48">
        <v>3387159</v>
      </c>
    </row>
    <row r="82" spans="1:12" s="49" customFormat="1" ht="15" customHeight="1" x14ac:dyDescent="0.3">
      <c r="A82" s="69" t="s">
        <v>173</v>
      </c>
      <c r="B82" s="82"/>
      <c r="C82" s="45"/>
      <c r="D82" s="44" t="s">
        <v>174</v>
      </c>
      <c r="E82" s="45"/>
      <c r="F82" s="48" t="s">
        <v>21</v>
      </c>
      <c r="G82" s="46"/>
      <c r="H82" s="48">
        <v>-15000000</v>
      </c>
      <c r="I82" s="46"/>
      <c r="J82" s="48" t="s">
        <v>21</v>
      </c>
      <c r="K82" s="67"/>
      <c r="L82" s="48">
        <v>-15000000</v>
      </c>
    </row>
    <row r="83" spans="1:12" s="49" customFormat="1" ht="15" customHeight="1" x14ac:dyDescent="0.3">
      <c r="A83" s="69" t="s">
        <v>206</v>
      </c>
      <c r="B83" s="82"/>
      <c r="C83" s="45"/>
      <c r="D83" s="83" t="s">
        <v>18</v>
      </c>
      <c r="E83" s="45"/>
      <c r="F83" s="48" t="s">
        <v>21</v>
      </c>
      <c r="G83" s="46"/>
      <c r="H83" s="48">
        <v>0</v>
      </c>
      <c r="I83" s="46"/>
      <c r="J83" s="48">
        <v>-29000000</v>
      </c>
      <c r="K83" s="67"/>
      <c r="L83" s="48">
        <v>-13000000</v>
      </c>
    </row>
    <row r="84" spans="1:12" s="49" customFormat="1" ht="15" customHeight="1" x14ac:dyDescent="0.3">
      <c r="A84" s="69" t="s">
        <v>175</v>
      </c>
      <c r="B84" s="82"/>
      <c r="C84" s="45"/>
      <c r="D84" s="83" t="s">
        <v>18</v>
      </c>
      <c r="E84" s="45"/>
      <c r="F84" s="48" t="s">
        <v>21</v>
      </c>
      <c r="G84" s="46">
        <v>0</v>
      </c>
      <c r="H84" s="48">
        <v>0</v>
      </c>
      <c r="I84" s="46"/>
      <c r="J84" s="48">
        <v>13000000</v>
      </c>
      <c r="K84" s="67"/>
      <c r="L84" s="48">
        <v>20000000</v>
      </c>
    </row>
    <row r="85" spans="1:12" s="49" customFormat="1" ht="15" customHeight="1" x14ac:dyDescent="0.3">
      <c r="A85" s="69" t="s">
        <v>176</v>
      </c>
      <c r="B85" s="82"/>
      <c r="C85" s="45"/>
      <c r="D85" s="83" t="s">
        <v>20</v>
      </c>
      <c r="E85" s="45"/>
      <c r="F85" s="48" t="s">
        <v>21</v>
      </c>
      <c r="G85" s="46"/>
      <c r="H85" s="48">
        <v>0</v>
      </c>
      <c r="I85" s="46"/>
      <c r="J85" s="48">
        <v>-7000000</v>
      </c>
      <c r="K85" s="67"/>
      <c r="L85" s="48">
        <v>0</v>
      </c>
    </row>
    <row r="86" spans="1:12" s="49" customFormat="1" ht="15" customHeight="1" x14ac:dyDescent="0.3">
      <c r="A86" s="69" t="s">
        <v>177</v>
      </c>
      <c r="B86" s="82"/>
      <c r="C86" s="45"/>
      <c r="D86" s="83" t="s">
        <v>20</v>
      </c>
      <c r="E86" s="45"/>
      <c r="F86" s="80" t="s">
        <v>21</v>
      </c>
      <c r="G86" s="48"/>
      <c r="H86" s="80">
        <v>0</v>
      </c>
      <c r="I86" s="48"/>
      <c r="J86" s="80">
        <v>5700000</v>
      </c>
      <c r="K86" s="46"/>
      <c r="L86" s="80">
        <v>1170643</v>
      </c>
    </row>
    <row r="87" spans="1:12" s="49" customFormat="1" ht="15" customHeight="1" x14ac:dyDescent="0.3">
      <c r="A87" s="45"/>
      <c r="B87" s="45"/>
      <c r="C87" s="45"/>
      <c r="D87" s="44"/>
      <c r="E87" s="45"/>
      <c r="F87" s="1"/>
      <c r="G87" s="67"/>
      <c r="H87" s="1"/>
      <c r="I87" s="67"/>
      <c r="J87" s="6"/>
      <c r="K87" s="67"/>
      <c r="L87" s="6"/>
    </row>
    <row r="88" spans="1:12" s="49" customFormat="1" ht="15" customHeight="1" x14ac:dyDescent="0.3">
      <c r="A88" s="43" t="s">
        <v>178</v>
      </c>
      <c r="B88" s="45"/>
      <c r="C88" s="45"/>
      <c r="D88" s="44"/>
      <c r="E88" s="84"/>
      <c r="F88" s="80">
        <f>SUM(F70:F86)</f>
        <v>-261576191</v>
      </c>
      <c r="G88" s="48"/>
      <c r="H88" s="80">
        <f>SUM(H70:H86)</f>
        <v>-20632918</v>
      </c>
      <c r="I88" s="48"/>
      <c r="J88" s="80">
        <f>SUM(J70:J86)</f>
        <v>-252712185</v>
      </c>
      <c r="K88" s="46"/>
      <c r="L88" s="80">
        <f>SUM(L70:L86)</f>
        <v>-28824382</v>
      </c>
    </row>
    <row r="89" spans="1:12" s="49" customFormat="1" ht="15" customHeight="1" x14ac:dyDescent="0.3">
      <c r="A89" s="45"/>
      <c r="B89" s="45"/>
      <c r="C89" s="45"/>
      <c r="D89" s="44"/>
      <c r="E89" s="45"/>
      <c r="F89" s="7"/>
      <c r="G89" s="85"/>
      <c r="H89" s="7"/>
      <c r="I89" s="85"/>
      <c r="J89" s="8"/>
      <c r="K89" s="46"/>
      <c r="L89" s="8"/>
    </row>
    <row r="90" spans="1:12" s="49" customFormat="1" ht="15" customHeight="1" x14ac:dyDescent="0.3">
      <c r="A90" s="43" t="s">
        <v>179</v>
      </c>
      <c r="B90" s="45"/>
      <c r="C90" s="45"/>
      <c r="D90" s="44"/>
      <c r="E90" s="45"/>
      <c r="F90" s="7"/>
      <c r="G90" s="85"/>
      <c r="H90" s="7"/>
      <c r="I90" s="85"/>
      <c r="J90" s="8"/>
      <c r="K90" s="46"/>
      <c r="L90" s="8"/>
    </row>
    <row r="91" spans="1:12" s="49" customFormat="1" ht="15" customHeight="1" x14ac:dyDescent="0.3">
      <c r="A91" s="69" t="s">
        <v>180</v>
      </c>
      <c r="B91" s="69"/>
      <c r="C91" s="45"/>
      <c r="D91" s="44"/>
      <c r="E91" s="45"/>
      <c r="F91" s="48">
        <v>0</v>
      </c>
      <c r="G91" s="46"/>
      <c r="H91" s="49">
        <v>4000000</v>
      </c>
      <c r="I91" s="46"/>
      <c r="J91" s="84">
        <v>0</v>
      </c>
      <c r="K91" s="85"/>
      <c r="L91" s="84">
        <v>0</v>
      </c>
    </row>
    <row r="92" spans="1:12" s="49" customFormat="1" ht="15" customHeight="1" x14ac:dyDescent="0.3">
      <c r="A92" s="69" t="s">
        <v>181</v>
      </c>
      <c r="B92" s="69"/>
      <c r="C92" s="45"/>
      <c r="D92" s="44"/>
      <c r="E92" s="45"/>
      <c r="F92" s="48">
        <v>0</v>
      </c>
      <c r="G92" s="46"/>
      <c r="H92" s="48">
        <v>-8000000</v>
      </c>
      <c r="I92" s="46"/>
      <c r="J92" s="86">
        <v>0</v>
      </c>
      <c r="K92" s="67"/>
      <c r="L92" s="86">
        <v>0</v>
      </c>
    </row>
    <row r="93" spans="1:12" s="49" customFormat="1" ht="15" customHeight="1" x14ac:dyDescent="0.3">
      <c r="A93" s="69" t="s">
        <v>182</v>
      </c>
      <c r="B93" s="69"/>
      <c r="C93" s="45"/>
      <c r="D93" s="44" t="s">
        <v>183</v>
      </c>
      <c r="E93" s="45"/>
      <c r="F93" s="48">
        <v>108000000</v>
      </c>
      <c r="G93" s="46"/>
      <c r="H93" s="48">
        <v>0</v>
      </c>
      <c r="I93" s="46"/>
      <c r="J93" s="86">
        <v>108000000</v>
      </c>
      <c r="K93" s="67"/>
      <c r="L93" s="86">
        <v>0</v>
      </c>
    </row>
    <row r="94" spans="1:12" s="49" customFormat="1" ht="15" customHeight="1" x14ac:dyDescent="0.3">
      <c r="A94" s="69" t="s">
        <v>184</v>
      </c>
      <c r="B94" s="69"/>
      <c r="C94" s="45"/>
      <c r="D94" s="44" t="s">
        <v>183</v>
      </c>
      <c r="E94" s="45"/>
      <c r="F94" s="48">
        <v>0</v>
      </c>
      <c r="G94" s="46"/>
      <c r="H94" s="48">
        <v>-17625672</v>
      </c>
      <c r="I94" s="46"/>
      <c r="J94" s="86">
        <v>0</v>
      </c>
      <c r="K94" s="67"/>
      <c r="L94" s="86">
        <v>0</v>
      </c>
    </row>
    <row r="95" spans="1:12" s="49" customFormat="1" ht="15" customHeight="1" x14ac:dyDescent="0.3">
      <c r="A95" s="69" t="s">
        <v>185</v>
      </c>
      <c r="B95" s="82"/>
      <c r="C95" s="45"/>
      <c r="D95" s="44"/>
      <c r="E95" s="45"/>
      <c r="F95" s="48">
        <v>-12384942</v>
      </c>
      <c r="G95" s="46"/>
      <c r="H95" s="48">
        <v>-10779664</v>
      </c>
      <c r="I95" s="46"/>
      <c r="J95" s="86">
        <v>-9539444</v>
      </c>
      <c r="K95" s="48"/>
      <c r="L95" s="86">
        <v>-7984566</v>
      </c>
    </row>
    <row r="96" spans="1:12" s="49" customFormat="1" ht="15" customHeight="1" x14ac:dyDescent="0.3">
      <c r="A96" s="69" t="s">
        <v>186</v>
      </c>
      <c r="B96" s="82"/>
      <c r="C96" s="45"/>
      <c r="D96" s="44"/>
      <c r="E96" s="45"/>
      <c r="F96" s="48">
        <v>-2407587</v>
      </c>
      <c r="G96" s="46"/>
      <c r="H96" s="48">
        <v>-1753138</v>
      </c>
      <c r="I96" s="46"/>
      <c r="J96" s="86">
        <v>-1970927</v>
      </c>
      <c r="K96" s="48"/>
      <c r="L96" s="86">
        <v>-701740</v>
      </c>
    </row>
    <row r="97" spans="1:12" s="49" customFormat="1" ht="15" customHeight="1" x14ac:dyDescent="0.3">
      <c r="A97" s="69" t="s">
        <v>187</v>
      </c>
      <c r="B97" s="82"/>
      <c r="C97" s="45"/>
      <c r="D97" s="44"/>
      <c r="E97" s="45"/>
      <c r="F97" s="48">
        <v>0</v>
      </c>
      <c r="G97" s="46"/>
      <c r="H97" s="48">
        <v>195000000</v>
      </c>
      <c r="I97" s="46"/>
      <c r="J97" s="86">
        <v>0</v>
      </c>
      <c r="K97" s="48"/>
      <c r="L97" s="86">
        <v>195000000</v>
      </c>
    </row>
    <row r="98" spans="1:12" s="49" customFormat="1" ht="15" customHeight="1" x14ac:dyDescent="0.3">
      <c r="A98" s="69" t="s">
        <v>188</v>
      </c>
      <c r="B98" s="82"/>
      <c r="C98" s="45"/>
      <c r="D98" s="44"/>
      <c r="E98" s="45"/>
      <c r="F98" s="48">
        <v>0</v>
      </c>
      <c r="G98" s="46"/>
      <c r="H98" s="48">
        <v>-10321727</v>
      </c>
      <c r="I98" s="46"/>
      <c r="J98" s="86">
        <v>0</v>
      </c>
      <c r="K98" s="48"/>
      <c r="L98" s="86">
        <v>-10321727</v>
      </c>
    </row>
    <row r="99" spans="1:12" s="49" customFormat="1" ht="15" customHeight="1" x14ac:dyDescent="0.3">
      <c r="A99" s="69" t="s">
        <v>189</v>
      </c>
      <c r="B99" s="82"/>
      <c r="C99" s="45"/>
      <c r="D99" s="44" t="s">
        <v>190</v>
      </c>
      <c r="E99" s="45"/>
      <c r="F99" s="80">
        <v>-30702350</v>
      </c>
      <c r="G99" s="46"/>
      <c r="H99" s="80">
        <v>-16892348</v>
      </c>
      <c r="I99" s="46"/>
      <c r="J99" s="87">
        <v>-30702350</v>
      </c>
      <c r="K99" s="48"/>
      <c r="L99" s="87">
        <v>-16892348</v>
      </c>
    </row>
    <row r="100" spans="1:12" s="49" customFormat="1" ht="15" customHeight="1" x14ac:dyDescent="0.3">
      <c r="A100" s="45"/>
      <c r="B100" s="45"/>
      <c r="C100" s="45"/>
      <c r="D100" s="44"/>
      <c r="E100" s="45"/>
      <c r="F100" s="1"/>
      <c r="G100" s="85"/>
      <c r="H100" s="1"/>
      <c r="I100" s="85"/>
      <c r="J100" s="6"/>
      <c r="K100" s="85"/>
      <c r="L100" s="6"/>
    </row>
    <row r="101" spans="1:12" s="49" customFormat="1" ht="15" customHeight="1" x14ac:dyDescent="0.3">
      <c r="A101" s="43" t="s">
        <v>198</v>
      </c>
      <c r="B101" s="45"/>
      <c r="C101" s="45"/>
      <c r="D101" s="44"/>
      <c r="E101" s="45"/>
      <c r="F101" s="56">
        <f>SUM(F91:F99)</f>
        <v>62505121</v>
      </c>
      <c r="G101" s="48"/>
      <c r="H101" s="56">
        <f>SUM(H91:H99)</f>
        <v>133627451</v>
      </c>
      <c r="I101" s="48"/>
      <c r="J101" s="56">
        <f>SUM(J91:J99)</f>
        <v>65787279</v>
      </c>
      <c r="K101" s="67"/>
      <c r="L101" s="56">
        <f>SUM(L91:L99)</f>
        <v>159099619</v>
      </c>
    </row>
    <row r="102" spans="1:12" s="49" customFormat="1" ht="15" customHeight="1" x14ac:dyDescent="0.3">
      <c r="A102" s="43"/>
      <c r="B102" s="45"/>
      <c r="C102" s="45"/>
      <c r="D102" s="44"/>
      <c r="E102" s="45"/>
      <c r="F102" s="1"/>
      <c r="G102" s="48"/>
      <c r="H102" s="1"/>
      <c r="I102" s="48"/>
      <c r="J102" s="6"/>
      <c r="K102" s="67"/>
      <c r="L102" s="6"/>
    </row>
    <row r="103" spans="1:12" s="49" customFormat="1" ht="15" customHeight="1" x14ac:dyDescent="0.3">
      <c r="A103" s="43" t="s">
        <v>203</v>
      </c>
      <c r="B103" s="45"/>
      <c r="C103" s="45"/>
      <c r="D103" s="44"/>
      <c r="E103" s="45"/>
      <c r="F103" s="48">
        <f>SUM(F42,F88,F101)</f>
        <v>-91398238</v>
      </c>
      <c r="G103" s="67"/>
      <c r="H103" s="48">
        <f>SUM(H42,H88,H101)</f>
        <v>219085885</v>
      </c>
      <c r="I103" s="48"/>
      <c r="J103" s="48">
        <f>SUM(J42,J88,J101)</f>
        <v>-92977054</v>
      </c>
      <c r="K103" s="48"/>
      <c r="L103" s="48">
        <f>SUM(L42,L88,L101)</f>
        <v>219307022</v>
      </c>
    </row>
    <row r="104" spans="1:12" s="49" customFormat="1" ht="15" customHeight="1" x14ac:dyDescent="0.3">
      <c r="A104" s="45" t="s">
        <v>191</v>
      </c>
      <c r="B104" s="45"/>
      <c r="C104" s="45"/>
      <c r="D104" s="44"/>
      <c r="E104" s="45"/>
      <c r="F104" s="56">
        <v>297357264</v>
      </c>
      <c r="H104" s="56">
        <v>78271379</v>
      </c>
      <c r="J104" s="56">
        <v>292861047</v>
      </c>
      <c r="K104" s="67"/>
      <c r="L104" s="56">
        <v>73554025</v>
      </c>
    </row>
    <row r="105" spans="1:12" s="49" customFormat="1" ht="15" customHeight="1" x14ac:dyDescent="0.3">
      <c r="A105" s="45"/>
      <c r="B105" s="45"/>
      <c r="C105" s="45"/>
      <c r="D105" s="44"/>
      <c r="E105" s="45"/>
      <c r="F105" s="1"/>
      <c r="G105" s="67"/>
      <c r="H105" s="1"/>
      <c r="I105" s="67"/>
      <c r="J105" s="6"/>
      <c r="K105" s="67"/>
      <c r="L105" s="6"/>
    </row>
    <row r="106" spans="1:12" s="49" customFormat="1" ht="15" customHeight="1" thickBot="1" x14ac:dyDescent="0.35">
      <c r="A106" s="43" t="s">
        <v>192</v>
      </c>
      <c r="B106" s="45"/>
      <c r="C106" s="45"/>
      <c r="D106" s="44"/>
      <c r="E106" s="45"/>
      <c r="F106" s="88">
        <f>SUM(F103:F105)</f>
        <v>205959026</v>
      </c>
      <c r="G106" s="84"/>
      <c r="H106" s="88">
        <f>SUM(H103:H105)</f>
        <v>297357264</v>
      </c>
      <c r="I106" s="84"/>
      <c r="J106" s="88">
        <f>SUM(J103:J105)</f>
        <v>199883993</v>
      </c>
      <c r="K106" s="46"/>
      <c r="L106" s="88">
        <f>SUM(L103:L105)</f>
        <v>292861047</v>
      </c>
    </row>
    <row r="107" spans="1:12" s="49" customFormat="1" ht="15" customHeight="1" thickTop="1" x14ac:dyDescent="0.3">
      <c r="A107" s="43"/>
      <c r="B107" s="45"/>
      <c r="C107" s="45"/>
      <c r="D107" s="44"/>
      <c r="E107" s="45"/>
      <c r="F107" s="84"/>
      <c r="G107" s="84"/>
      <c r="H107" s="84"/>
      <c r="I107" s="84"/>
      <c r="J107" s="84"/>
      <c r="K107" s="46"/>
      <c r="L107" s="84"/>
    </row>
    <row r="108" spans="1:12" s="49" customFormat="1" ht="15" customHeight="1" x14ac:dyDescent="0.3">
      <c r="A108" s="43" t="s">
        <v>193</v>
      </c>
      <c r="B108" s="45"/>
      <c r="C108" s="45"/>
      <c r="D108" s="44"/>
      <c r="E108" s="45"/>
      <c r="F108" s="1"/>
      <c r="G108" s="45"/>
      <c r="H108" s="1"/>
      <c r="I108" s="45"/>
      <c r="J108" s="84"/>
      <c r="K108" s="89"/>
      <c r="L108" s="84"/>
    </row>
    <row r="109" spans="1:12" s="49" customFormat="1" ht="15" customHeight="1" x14ac:dyDescent="0.3">
      <c r="A109" s="45"/>
      <c r="B109" s="45"/>
      <c r="C109" s="45"/>
      <c r="D109" s="44"/>
      <c r="E109" s="45"/>
      <c r="F109" s="1"/>
      <c r="G109" s="67"/>
      <c r="H109" s="1"/>
      <c r="I109" s="67"/>
      <c r="J109" s="48"/>
      <c r="K109" s="67"/>
      <c r="L109" s="48"/>
    </row>
    <row r="110" spans="1:12" s="49" customFormat="1" ht="15" customHeight="1" x14ac:dyDescent="0.3">
      <c r="A110" s="90" t="s">
        <v>194</v>
      </c>
      <c r="B110" s="69"/>
      <c r="C110" s="45"/>
      <c r="D110" s="44"/>
      <c r="E110" s="45"/>
      <c r="F110" s="48">
        <v>0</v>
      </c>
      <c r="G110" s="45"/>
      <c r="H110" s="48">
        <v>1908931</v>
      </c>
      <c r="I110" s="45"/>
      <c r="J110" s="48">
        <v>0</v>
      </c>
      <c r="K110" s="45"/>
      <c r="L110" s="48">
        <v>0</v>
      </c>
    </row>
    <row r="111" spans="1:12" s="49" customFormat="1" ht="15" customHeight="1" x14ac:dyDescent="0.3">
      <c r="A111" s="91" t="s">
        <v>21</v>
      </c>
      <c r="B111" s="69" t="s">
        <v>195</v>
      </c>
      <c r="C111" s="92"/>
      <c r="D111" s="44"/>
      <c r="E111" s="45"/>
      <c r="F111" s="48">
        <v>1897510</v>
      </c>
      <c r="G111" s="67"/>
      <c r="H111" s="48">
        <v>515790</v>
      </c>
      <c r="I111" s="67"/>
      <c r="J111" s="48">
        <v>2438625</v>
      </c>
      <c r="K111" s="67"/>
      <c r="L111" s="48">
        <v>0</v>
      </c>
    </row>
    <row r="112" spans="1:12" s="49" customFormat="1" ht="15" customHeight="1" x14ac:dyDescent="0.3">
      <c r="A112" s="91" t="s">
        <v>21</v>
      </c>
      <c r="B112" s="69" t="s">
        <v>196</v>
      </c>
      <c r="C112" s="45"/>
      <c r="D112" s="44"/>
      <c r="E112" s="45"/>
      <c r="F112" s="48">
        <v>52673378</v>
      </c>
      <c r="G112" s="45"/>
      <c r="H112" s="48">
        <v>0</v>
      </c>
      <c r="I112" s="45"/>
      <c r="J112" s="48">
        <v>49037864</v>
      </c>
      <c r="K112" s="45"/>
      <c r="L112" s="48">
        <v>0</v>
      </c>
    </row>
    <row r="113" spans="1:12" s="49" customFormat="1" ht="15" customHeight="1" x14ac:dyDescent="0.3">
      <c r="A113" s="91" t="s">
        <v>21</v>
      </c>
      <c r="B113" s="69" t="s">
        <v>197</v>
      </c>
      <c r="C113" s="45"/>
      <c r="D113" s="44"/>
      <c r="E113" s="45"/>
      <c r="F113" s="48">
        <v>4891</v>
      </c>
      <c r="G113" s="45"/>
      <c r="H113" s="48">
        <v>0</v>
      </c>
      <c r="I113" s="45"/>
      <c r="J113" s="48">
        <v>0</v>
      </c>
      <c r="K113" s="45"/>
      <c r="L113" s="48">
        <v>0</v>
      </c>
    </row>
    <row r="114" spans="1:12" s="49" customFormat="1" ht="15" customHeight="1" x14ac:dyDescent="0.3">
      <c r="A114" s="91" t="s">
        <v>21</v>
      </c>
      <c r="B114" s="69" t="s">
        <v>207</v>
      </c>
      <c r="C114" s="45"/>
      <c r="D114" s="44"/>
      <c r="E114" s="45"/>
      <c r="F114" s="48">
        <v>0</v>
      </c>
      <c r="G114" s="45"/>
      <c r="H114" s="48">
        <v>0</v>
      </c>
      <c r="I114" s="45"/>
      <c r="J114" s="48">
        <v>0</v>
      </c>
      <c r="K114" s="45"/>
      <c r="L114" s="48">
        <v>3739571</v>
      </c>
    </row>
    <row r="115" spans="1:12" s="49" customFormat="1" ht="15" customHeight="1" x14ac:dyDescent="0.3">
      <c r="A115" s="91"/>
      <c r="B115" s="69"/>
      <c r="C115" s="45"/>
      <c r="D115" s="44"/>
      <c r="E115" s="45"/>
      <c r="F115" s="48"/>
      <c r="G115" s="45"/>
      <c r="H115" s="48"/>
      <c r="I115" s="45"/>
      <c r="J115" s="48"/>
      <c r="K115" s="45"/>
      <c r="L115" s="48"/>
    </row>
    <row r="116" spans="1:12" s="49" customFormat="1" ht="15" customHeight="1" x14ac:dyDescent="0.3">
      <c r="A116" s="91"/>
      <c r="B116" s="69"/>
      <c r="C116" s="45"/>
      <c r="D116" s="44"/>
      <c r="E116" s="45"/>
      <c r="F116" s="48"/>
      <c r="G116" s="45"/>
      <c r="H116" s="48"/>
      <c r="I116" s="45"/>
      <c r="J116" s="48"/>
      <c r="K116" s="45"/>
      <c r="L116" s="48"/>
    </row>
    <row r="117" spans="1:12" s="49" customFormat="1" ht="15" customHeight="1" x14ac:dyDescent="0.3">
      <c r="A117" s="91"/>
      <c r="B117" s="69"/>
      <c r="C117" s="45"/>
      <c r="D117" s="44"/>
      <c r="E117" s="45"/>
      <c r="F117" s="48"/>
      <c r="G117" s="45"/>
      <c r="H117" s="48"/>
      <c r="I117" s="45"/>
      <c r="J117" s="48"/>
      <c r="K117" s="45"/>
      <c r="L117" s="48"/>
    </row>
    <row r="118" spans="1:12" s="49" customFormat="1" ht="15" customHeight="1" x14ac:dyDescent="0.3">
      <c r="A118" s="91"/>
      <c r="B118" s="69"/>
      <c r="C118" s="45"/>
      <c r="D118" s="44"/>
      <c r="E118" s="45"/>
      <c r="F118" s="48"/>
      <c r="G118" s="45"/>
      <c r="H118" s="48"/>
      <c r="I118" s="45"/>
      <c r="J118" s="48"/>
      <c r="K118" s="45"/>
      <c r="L118" s="48"/>
    </row>
    <row r="119" spans="1:12" s="49" customFormat="1" ht="15" customHeight="1" x14ac:dyDescent="0.3">
      <c r="A119" s="91"/>
      <c r="B119" s="69"/>
      <c r="C119" s="45"/>
      <c r="D119" s="44"/>
      <c r="E119" s="45"/>
      <c r="F119" s="48"/>
      <c r="G119" s="45"/>
      <c r="H119" s="48"/>
      <c r="I119" s="45"/>
      <c r="J119" s="48"/>
      <c r="K119" s="45"/>
      <c r="L119" s="48"/>
    </row>
    <row r="120" spans="1:12" s="49" customFormat="1" ht="15" customHeight="1" x14ac:dyDescent="0.3">
      <c r="A120" s="91"/>
      <c r="B120" s="69"/>
      <c r="C120" s="45"/>
      <c r="D120" s="44"/>
      <c r="E120" s="45"/>
      <c r="F120" s="48"/>
      <c r="G120" s="45"/>
      <c r="H120" s="48"/>
      <c r="I120" s="45"/>
      <c r="J120" s="48"/>
      <c r="K120" s="45"/>
      <c r="L120" s="48"/>
    </row>
    <row r="121" spans="1:12" s="49" customFormat="1" ht="22.2" customHeight="1" x14ac:dyDescent="0.3">
      <c r="A121" s="162" t="str">
        <f>+A58</f>
        <v>The accompanying notes are an integral part of these consolidated and separate financial statements.</v>
      </c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</row>
  </sheetData>
  <mergeCells count="10">
    <mergeCell ref="F65:H65"/>
    <mergeCell ref="J65:L65"/>
    <mergeCell ref="A121:L121"/>
    <mergeCell ref="F6:H6"/>
    <mergeCell ref="J6:L6"/>
    <mergeCell ref="F7:H7"/>
    <mergeCell ref="J7:L7"/>
    <mergeCell ref="A58:L58"/>
    <mergeCell ref="F64:H64"/>
    <mergeCell ref="J64:L64"/>
  </mergeCells>
  <pageMargins left="0.8" right="0.5" top="0.5" bottom="0.6" header="0.49" footer="0.4"/>
  <pageSetup paperSize="9" scale="83" firstPageNumber="13" fitToHeight="0" orientation="portrait" useFirstPageNumber="1" horizontalDpi="1200" verticalDpi="1200" r:id="rId1"/>
  <headerFooter>
    <oddFooter>&amp;R&amp;"Arial,Regular"&amp;9&amp;P</oddFooter>
  </headerFooter>
  <rowBreaks count="1" manualBreakCount="1">
    <brk id="58" max="11" man="1"/>
  </rowBreaks>
  <ignoredErrors>
    <ignoredError sqref="D19 D22 D95 D87:D90 E87:G87 E95 E86 D81:E81 G81 E83 E85 E94 G95 E91 G94 G91 E89:G90 E88 G88 E92 G92 E93 G93 G86 G83 G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7-9</vt:lpstr>
      <vt:lpstr>10</vt:lpstr>
      <vt:lpstr>11</vt:lpstr>
      <vt:lpstr>12</vt:lpstr>
      <vt:lpstr>13-14</vt:lpstr>
      <vt:lpstr>'10'!Print_Area</vt:lpstr>
      <vt:lpstr>'13-14'!Print_Area</vt:lpstr>
      <vt:lpstr>'7-9'!Print_Area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Praphensri Puttaluck</dc:creator>
  <cp:keywords/>
  <dc:description/>
  <cp:lastModifiedBy>PENNAPA SODSAP</cp:lastModifiedBy>
  <cp:revision/>
  <cp:lastPrinted>2026-02-27T09:11:49Z</cp:lastPrinted>
  <dcterms:created xsi:type="dcterms:W3CDTF">2022-02-24T10:35:44Z</dcterms:created>
  <dcterms:modified xsi:type="dcterms:W3CDTF">2026-03-02T03:12:08Z</dcterms:modified>
  <cp:category/>
  <cp:contentStatus/>
</cp:coreProperties>
</file>