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BAS-Non-Listed\- Non Listed Client Folder\Stone One Public Company Limited\Stone One Public Company Limited_Dec23\"/>
    </mc:Choice>
  </mc:AlternateContent>
  <xr:revisionPtr revIDLastSave="0" documentId="13_ncr:1_{6EC3345C-3918-4E4D-8F87-0ABC1681DB42}" xr6:coauthVersionLast="47" xr6:coauthVersionMax="47" xr10:uidLastSave="{00000000-0000-0000-0000-000000000000}"/>
  <bookViews>
    <workbookView xWindow="-120" yWindow="-120" windowWidth="21840" windowHeight="13020" activeTab="4" xr2:uid="{B5B4CF7D-B226-4062-AF7D-C93552B8E79A}"/>
  </bookViews>
  <sheets>
    <sheet name="3-5" sheetId="1" r:id="rId1"/>
    <sheet name="6-7" sheetId="2" r:id="rId2"/>
    <sheet name="8" sheetId="3" r:id="rId3"/>
    <sheet name="9" sheetId="4" r:id="rId4"/>
    <sheet name="10-11" sheetId="5" r:id="rId5"/>
  </sheets>
  <definedNames>
    <definedName name="_xlnm.Print_Area" localSheetId="4">'10-11'!$A$1:$L$109</definedName>
    <definedName name="_xlnm.Print_Area" localSheetId="0">'3-5'!$A$1:$M$151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2" i="5" l="1"/>
  <c r="F77" i="5" l="1"/>
  <c r="J92" i="5"/>
  <c r="M134" i="1" l="1"/>
  <c r="I134" i="1"/>
  <c r="G74" i="1"/>
  <c r="H28" i="2" l="1"/>
  <c r="L28" i="2"/>
  <c r="M25" i="1"/>
  <c r="L92" i="5"/>
  <c r="L77" i="5"/>
  <c r="H92" i="5"/>
  <c r="H77" i="5"/>
  <c r="Q21" i="4"/>
  <c r="Q21" i="3"/>
  <c r="L68" i="2"/>
  <c r="L19" i="2"/>
  <c r="L14" i="2"/>
  <c r="H68" i="2"/>
  <c r="H19" i="2"/>
  <c r="H14" i="2"/>
  <c r="M83" i="1"/>
  <c r="M74" i="1"/>
  <c r="M42" i="1"/>
  <c r="I83" i="1"/>
  <c r="I74" i="1"/>
  <c r="I42" i="1"/>
  <c r="I25" i="1"/>
  <c r="M85" i="1" l="1"/>
  <c r="M136" i="1" s="1"/>
  <c r="I44" i="1"/>
  <c r="L21" i="2"/>
  <c r="L24" i="2" s="1"/>
  <c r="L31" i="2" s="1"/>
  <c r="L34" i="2" s="1"/>
  <c r="L37" i="2" s="1"/>
  <c r="L70" i="2" s="1"/>
  <c r="O15" i="4" s="1"/>
  <c r="H21" i="2"/>
  <c r="H24" i="2" s="1"/>
  <c r="H31" i="2" s="1"/>
  <c r="H34" i="2" s="1"/>
  <c r="M44" i="1"/>
  <c r="I85" i="1"/>
  <c r="I136" i="1" s="1"/>
  <c r="L12" i="5" l="1"/>
  <c r="L26" i="5" s="1"/>
  <c r="H37" i="2"/>
  <c r="H70" i="2" s="1"/>
  <c r="O15" i="3" s="1"/>
  <c r="H12" i="5"/>
  <c r="H26" i="5" s="1"/>
  <c r="H38" i="5" l="1"/>
  <c r="H41" i="5" s="1"/>
  <c r="H94" i="5" s="1"/>
  <c r="H97" i="5" s="1"/>
  <c r="G42" i="1"/>
  <c r="G25" i="1"/>
  <c r="K25" i="1"/>
  <c r="K83" i="1"/>
  <c r="K42" i="1"/>
  <c r="J28" i="2"/>
  <c r="F28" i="2"/>
  <c r="G83" i="1"/>
  <c r="K44" i="1" l="1"/>
  <c r="G85" i="1"/>
  <c r="G44" i="1"/>
  <c r="Q14" i="3"/>
  <c r="K74" i="1"/>
  <c r="I17" i="4" l="1"/>
  <c r="I20" i="4" s="1"/>
  <c r="I24" i="4" s="1"/>
  <c r="I17" i="3" l="1"/>
  <c r="I20" i="3" s="1"/>
  <c r="I24" i="3" s="1"/>
  <c r="Q14" i="4" l="1"/>
  <c r="J77" i="5" l="1"/>
  <c r="A56" i="5"/>
  <c r="A55" i="5"/>
  <c r="A53" i="5"/>
  <c r="A109" i="5" s="1"/>
  <c r="A32" i="4"/>
  <c r="K17" i="4"/>
  <c r="K20" i="4" s="1"/>
  <c r="K24" i="4" s="1"/>
  <c r="A32" i="3"/>
  <c r="K17" i="3"/>
  <c r="K20" i="3" s="1"/>
  <c r="K24" i="3" s="1"/>
  <c r="A3" i="3"/>
  <c r="A3" i="4" s="1"/>
  <c r="J68" i="2"/>
  <c r="F68" i="2"/>
  <c r="A53" i="2"/>
  <c r="A50" i="2"/>
  <c r="J19" i="2"/>
  <c r="F19" i="2"/>
  <c r="J14" i="2"/>
  <c r="F14" i="2"/>
  <c r="A1" i="2"/>
  <c r="A1" i="5" s="1"/>
  <c r="A54" i="5" s="1"/>
  <c r="A151" i="1"/>
  <c r="A102" i="2" s="1"/>
  <c r="A101" i="1"/>
  <c r="A54" i="1"/>
  <c r="A104" i="1" s="1"/>
  <c r="G17" i="3" l="1"/>
  <c r="G20" i="3" s="1"/>
  <c r="G24" i="3" s="1"/>
  <c r="J21" i="2"/>
  <c r="J24" i="2" s="1"/>
  <c r="J31" i="2" s="1"/>
  <c r="J34" i="2" s="1"/>
  <c r="J12" i="5" s="1"/>
  <c r="F21" i="2"/>
  <c r="F24" i="2" s="1"/>
  <c r="F31" i="2" s="1"/>
  <c r="F34" i="2" s="1"/>
  <c r="F12" i="5" s="1"/>
  <c r="F26" i="5" s="1"/>
  <c r="K85" i="1"/>
  <c r="A1" i="3"/>
  <c r="A1" i="4"/>
  <c r="A51" i="2"/>
  <c r="L38" i="5" l="1"/>
  <c r="L41" i="5" s="1"/>
  <c r="L94" i="5" s="1"/>
  <c r="L97" i="5" s="1"/>
  <c r="J26" i="5"/>
  <c r="J37" i="2"/>
  <c r="J70" i="2" s="1"/>
  <c r="O22" i="4" s="1"/>
  <c r="Q22" i="4" s="1"/>
  <c r="F37" i="2"/>
  <c r="F70" i="2" s="1"/>
  <c r="O22" i="3" s="1"/>
  <c r="Q22" i="3" s="1"/>
  <c r="Q15" i="3"/>
  <c r="J38" i="5" l="1"/>
  <c r="J41" i="5" s="1"/>
  <c r="J94" i="5" s="1"/>
  <c r="J97" i="5" s="1"/>
  <c r="Q15" i="4"/>
  <c r="O17" i="4"/>
  <c r="O20" i="4" s="1"/>
  <c r="O24" i="4" s="1"/>
  <c r="Q13" i="4"/>
  <c r="M17" i="4"/>
  <c r="M20" i="4" s="1"/>
  <c r="M24" i="4" s="1"/>
  <c r="K131" i="1" s="1"/>
  <c r="G17" i="4"/>
  <c r="G20" i="4" s="1"/>
  <c r="G24" i="4" s="1"/>
  <c r="F38" i="5" l="1"/>
  <c r="F41" i="5" s="1"/>
  <c r="F94" i="5" s="1"/>
  <c r="F97" i="5" s="1"/>
  <c r="K132" i="1"/>
  <c r="K134" i="1" s="1"/>
  <c r="K136" i="1" s="1"/>
  <c r="Q20" i="4"/>
  <c r="Q24" i="4" s="1"/>
  <c r="Q13" i="3"/>
  <c r="M17" i="3"/>
  <c r="M20" i="3" s="1"/>
  <c r="M24" i="3" s="1"/>
  <c r="G131" i="1" s="1"/>
  <c r="O17" i="3" l="1"/>
  <c r="O20" i="3" s="1"/>
  <c r="Q12" i="3"/>
  <c r="Q17" i="3" s="1"/>
  <c r="Q20" i="3" l="1"/>
  <c r="Q24" i="3" s="1"/>
  <c r="O24" i="3"/>
  <c r="G132" i="1" s="1"/>
  <c r="G134" i="1" s="1"/>
  <c r="G136" i="1" s="1"/>
  <c r="Q12" i="4"/>
  <c r="Q17" i="4" s="1"/>
</calcChain>
</file>

<file path=xl/sharedStrings.xml><?xml version="1.0" encoding="utf-8"?>
<sst xmlns="http://schemas.openxmlformats.org/spreadsheetml/2006/main" count="351" uniqueCount="199">
  <si>
    <t>Statement of Financial Position</t>
  </si>
  <si>
    <t>Consolidated</t>
  </si>
  <si>
    <t>Separate</t>
  </si>
  <si>
    <t xml:space="preserve"> financial statements</t>
  </si>
  <si>
    <t>financial statements</t>
  </si>
  <si>
    <t>Notes</t>
  </si>
  <si>
    <t>Baht</t>
  </si>
  <si>
    <t>Assets</t>
  </si>
  <si>
    <t>Current assets</t>
  </si>
  <si>
    <t>Cash and cash equivalents</t>
  </si>
  <si>
    <t>-</t>
  </si>
  <si>
    <t>Inventories, net</t>
  </si>
  <si>
    <t>Other current assets</t>
  </si>
  <si>
    <t>Total current assets</t>
  </si>
  <si>
    <t>Non-current assets</t>
  </si>
  <si>
    <t>Other non-current assets</t>
  </si>
  <si>
    <t>Total non-current assets</t>
  </si>
  <si>
    <t>Total assets</t>
  </si>
  <si>
    <t>The accompanying notes are an integral part of these consolidated and separate financial statements.</t>
  </si>
  <si>
    <t>Liabilities and equity</t>
  </si>
  <si>
    <t>Current liabilities</t>
  </si>
  <si>
    <t>Other current liabilities</t>
  </si>
  <si>
    <t>Total current liabilities</t>
  </si>
  <si>
    <t>Non-current liabilities</t>
  </si>
  <si>
    <t xml:space="preserve">Total non-current liabilities </t>
  </si>
  <si>
    <t>Total liabilities</t>
  </si>
  <si>
    <t xml:space="preserve">Equity </t>
  </si>
  <si>
    <t>Share capital</t>
  </si>
  <si>
    <t>Issued and paid-up share capital</t>
  </si>
  <si>
    <t>Retained earnings</t>
  </si>
  <si>
    <t>Unappropriated</t>
  </si>
  <si>
    <t>Total equity</t>
  </si>
  <si>
    <t>Total liabilities and equity</t>
  </si>
  <si>
    <t>Statement of Comprehensive Income</t>
  </si>
  <si>
    <t>Gross profit</t>
  </si>
  <si>
    <t>Other income</t>
  </si>
  <si>
    <t>Profit before expenses</t>
  </si>
  <si>
    <t>Selling expenses</t>
  </si>
  <si>
    <t>Administrative expenses</t>
  </si>
  <si>
    <t>income tax expense</t>
  </si>
  <si>
    <t>Profit before income tax expense</t>
  </si>
  <si>
    <t>Income tax expense</t>
  </si>
  <si>
    <t>Statement of Changes in Equity</t>
  </si>
  <si>
    <t>Consolidated financial statements</t>
  </si>
  <si>
    <t>Issued and</t>
  </si>
  <si>
    <t>Premium on</t>
  </si>
  <si>
    <t>Appropriated</t>
  </si>
  <si>
    <t>Total</t>
  </si>
  <si>
    <t>share capital</t>
  </si>
  <si>
    <t>equity</t>
  </si>
  <si>
    <t>Dividend paid</t>
  </si>
  <si>
    <t>Separate financial statements</t>
  </si>
  <si>
    <t>Statements of Cash Flow</t>
  </si>
  <si>
    <t>Profit before income tax</t>
  </si>
  <si>
    <t xml:space="preserve">Adjustments for : </t>
  </si>
  <si>
    <t xml:space="preserve">   </t>
  </si>
  <si>
    <t>- Interest income</t>
  </si>
  <si>
    <t>- Trade and other receivables</t>
  </si>
  <si>
    <t>- Inventories</t>
  </si>
  <si>
    <t>- Other current assets</t>
  </si>
  <si>
    <t>- Trade and other payables</t>
  </si>
  <si>
    <t>- Other current liabilities</t>
  </si>
  <si>
    <t>- Employee benefit obligation paid</t>
  </si>
  <si>
    <t>- Income tax paid</t>
  </si>
  <si>
    <t>Cash flows from investing activities</t>
  </si>
  <si>
    <t>Cash flows from financing activities</t>
  </si>
  <si>
    <t>Cash and cash equivalents at the beginning of the year</t>
  </si>
  <si>
    <t>Cash and cash equivalents at the end of the year</t>
  </si>
  <si>
    <t>Non-cash transaction</t>
  </si>
  <si>
    <t>2022</t>
  </si>
  <si>
    <t>Opening balance as at 1 January 2022</t>
  </si>
  <si>
    <t>Ending balance as at 31 December 2022</t>
  </si>
  <si>
    <t>Stone One Public Company Limited</t>
  </si>
  <si>
    <t xml:space="preserve">Financial assets measured </t>
  </si>
  <si>
    <t>at amortised cost</t>
  </si>
  <si>
    <t>Long-term loans to a subsidiary</t>
  </si>
  <si>
    <t>Restricted deposits at financial institutions</t>
  </si>
  <si>
    <t>Deposits at financial institutions used as collateral</t>
  </si>
  <si>
    <t>Investment in a subsidiary</t>
  </si>
  <si>
    <t>Investment property, net</t>
  </si>
  <si>
    <t>Property, plant and equipment, net</t>
  </si>
  <si>
    <t>Right-of-use assets, net</t>
  </si>
  <si>
    <t>Intangible assets, net</t>
  </si>
  <si>
    <t>Deferred tax assets, net</t>
  </si>
  <si>
    <t>Trade and other payables</t>
  </si>
  <si>
    <t>Lease liabilities - Current portion, net</t>
  </si>
  <si>
    <t>Income tax payable</t>
  </si>
  <si>
    <t>Lease liabilities, net</t>
  </si>
  <si>
    <t>Employee benefit obligations</t>
  </si>
  <si>
    <t>Registered share capital</t>
  </si>
  <si>
    <t xml:space="preserve">   Ordinary shares, 24,213,460 shares </t>
  </si>
  <si>
    <t xml:space="preserve">  of par Baht 10 each</t>
  </si>
  <si>
    <t>Share premium</t>
  </si>
  <si>
    <t>Management fee</t>
  </si>
  <si>
    <t>Surplus on</t>
  </si>
  <si>
    <t>share-based</t>
  </si>
  <si>
    <t>payment</t>
  </si>
  <si>
    <t xml:space="preserve"> paid-up</t>
  </si>
  <si>
    <t>Legal reserve</t>
  </si>
  <si>
    <t>Cash flows from operating activities</t>
  </si>
  <si>
    <t>- Depreciation</t>
  </si>
  <si>
    <t>- Amortisation</t>
  </si>
  <si>
    <t>- Allowance for expected credit loss (reversal)</t>
  </si>
  <si>
    <t xml:space="preserve">Profit from operating activities before </t>
  </si>
  <si>
    <t>Payment for deposits</t>
  </si>
  <si>
    <t>Interest received</t>
  </si>
  <si>
    <t>Proceeds from long-term loans to a subsidiary</t>
  </si>
  <si>
    <t>financial institutions</t>
  </si>
  <si>
    <t>Payment for lease liabilities</t>
  </si>
  <si>
    <t>Interest paid</t>
  </si>
  <si>
    <t>Transfer inventory to fixed assets</t>
  </si>
  <si>
    <t>Increase in right-of-use assets from lease modification</t>
  </si>
  <si>
    <t>Acquisition of right-of-use assets under lease liabilities</t>
  </si>
  <si>
    <t>11</t>
  </si>
  <si>
    <t>12</t>
  </si>
  <si>
    <t>20</t>
  </si>
  <si>
    <t>Total Expenses</t>
  </si>
  <si>
    <t>Net cash used in financing activities</t>
  </si>
  <si>
    <t>Total comprehensive income for the year</t>
  </si>
  <si>
    <t xml:space="preserve">- (Gain) loss from disposal </t>
  </si>
  <si>
    <t>Net cash received from operating activities</t>
  </si>
  <si>
    <t>- Other non-current assets</t>
  </si>
  <si>
    <t>Cash generated from operations</t>
  </si>
  <si>
    <t>Net cash used in investing activities</t>
  </si>
  <si>
    <t>Trade and other receivables, net</t>
  </si>
  <si>
    <t xml:space="preserve">Surplus on share-based payment </t>
  </si>
  <si>
    <t>Management cost</t>
  </si>
  <si>
    <t>Total cost</t>
  </si>
  <si>
    <t>Total revenue</t>
  </si>
  <si>
    <t>Profit before financial cost and</t>
  </si>
  <si>
    <t xml:space="preserve">Financial cost </t>
  </si>
  <si>
    <t>to profit or loss</t>
  </si>
  <si>
    <t xml:space="preserve">Items that will not be reclassified subsequently </t>
  </si>
  <si>
    <t xml:space="preserve">Remeasurements of post-employment </t>
  </si>
  <si>
    <t>benefit obligations, net of tax</t>
  </si>
  <si>
    <t>for the year, net of tax</t>
  </si>
  <si>
    <t>- Allowance for inventory obsolete (reversal)</t>
  </si>
  <si>
    <t>- Allowance for impairment of fixed assets (reversal)</t>
  </si>
  <si>
    <t>- Employee benefit obligations</t>
  </si>
  <si>
    <t>- Financial cost</t>
  </si>
  <si>
    <t>Changes in working capital</t>
  </si>
  <si>
    <t>- Financial assets measured at amortised cost</t>
  </si>
  <si>
    <t>Payment for long-term loans to a subsidiary</t>
  </si>
  <si>
    <t>Cost of sales and cost of services</t>
  </si>
  <si>
    <t>- legal reserve</t>
  </si>
  <si>
    <t>-  legal reserve</t>
  </si>
  <si>
    <t>………………………………………………..</t>
  </si>
  <si>
    <t>(                                            )</t>
  </si>
  <si>
    <t>Statement of Financial Position (Continued)</t>
  </si>
  <si>
    <r>
      <t>Liabilities and equity</t>
    </r>
    <r>
      <rPr>
        <sz val="9"/>
        <rFont val="Arial"/>
        <family val="2"/>
      </rPr>
      <t xml:space="preserve"> (Continued)</t>
    </r>
  </si>
  <si>
    <t>cash flow before changes in working capital</t>
  </si>
  <si>
    <r>
      <t xml:space="preserve">Statement of Changes in Equity </t>
    </r>
    <r>
      <rPr>
        <sz val="9"/>
        <rFont val="Arial"/>
        <family val="2"/>
      </rPr>
      <t>(Continued)</t>
    </r>
  </si>
  <si>
    <r>
      <t>Statement of Comprehensive Income</t>
    </r>
    <r>
      <rPr>
        <sz val="9"/>
        <rFont val="Arial"/>
        <family val="2"/>
      </rPr>
      <t xml:space="preserve"> (Continued)</t>
    </r>
  </si>
  <si>
    <t>23.2</t>
  </si>
  <si>
    <t>26</t>
  </si>
  <si>
    <t>23.1</t>
  </si>
  <si>
    <t>Provision for mine rehabilitation</t>
  </si>
  <si>
    <t>Deferred excavation costs, net</t>
  </si>
  <si>
    <t>Deferred mine rehabilitation costs, net</t>
  </si>
  <si>
    <t>Other comprehensive income:</t>
  </si>
  <si>
    <t>Long-term loans from financial institutions</t>
  </si>
  <si>
    <t>Proceeds from long-term loans from</t>
  </si>
  <si>
    <t>Payment for excavation cost</t>
  </si>
  <si>
    <t>17, 18</t>
  </si>
  <si>
    <t>19, 20, 21</t>
  </si>
  <si>
    <t>As at 31 December 2023</t>
  </si>
  <si>
    <t>2023</t>
  </si>
  <si>
    <t>For the year ended 31 December 2023</t>
  </si>
  <si>
    <t>Opening balance as at 1 January 2023</t>
  </si>
  <si>
    <t>Ending balance as at 31 December 2023</t>
  </si>
  <si>
    <t xml:space="preserve">   Ordinary shares, 307,134,600 shares </t>
  </si>
  <si>
    <t xml:space="preserve">  of par Baht 1 each</t>
  </si>
  <si>
    <t>Earnings per share</t>
  </si>
  <si>
    <t xml:space="preserve">Basic earnings per share (Baht per share) </t>
  </si>
  <si>
    <t>36.4</t>
  </si>
  <si>
    <t>34</t>
  </si>
  <si>
    <t>Revenue from sales</t>
  </si>
  <si>
    <t>Payment for short-term loans to a subsidiary</t>
  </si>
  <si>
    <t>Payment for long-term loans from</t>
  </si>
  <si>
    <t>- Provision for mine rehabilitation</t>
  </si>
  <si>
    <t>Short-term loan to a subsidiary</t>
  </si>
  <si>
    <t>36.5</t>
  </si>
  <si>
    <t>Note</t>
  </si>
  <si>
    <t>Cash and cash equivalents increase(decrease), net</t>
  </si>
  <si>
    <t>Disposal of fixed assets on receivable</t>
  </si>
  <si>
    <t>Short-term loan from financial institution</t>
  </si>
  <si>
    <t xml:space="preserve"> - current portion</t>
  </si>
  <si>
    <t>Appropriated - legal reserve</t>
  </si>
  <si>
    <t xml:space="preserve">   Ordinary shares, 242,134,600 shares </t>
  </si>
  <si>
    <t>Profit for the year</t>
  </si>
  <si>
    <t>Proceeds from disposal of fixed assets</t>
  </si>
  <si>
    <t>Payment for purchase of fixed assets</t>
  </si>
  <si>
    <t>Payment for purchase of intangible assets</t>
  </si>
  <si>
    <t>Proceeds from short-term loan from</t>
  </si>
  <si>
    <t>financial institution</t>
  </si>
  <si>
    <t>Payment for short-term loan from</t>
  </si>
  <si>
    <t xml:space="preserve">Total other comprehensive income </t>
  </si>
  <si>
    <t>and write - off of fixed assets</t>
  </si>
  <si>
    <t>Purchase of fixed assets and intangible assets on payable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</si>
</sst>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;\(#,##0\)"/>
    <numFmt numFmtId="165" formatCode="#,##0;\(#,##0\);&quot;-&quot;;@"/>
    <numFmt numFmtId="166" formatCode="#,##0;\(#,##0\);\-"/>
    <numFmt numFmtId="167" formatCode="#,##0.0;\(#,##0.0\)"/>
    <numFmt numFmtId="168" formatCode="_(* #,##0.00_);_(* \(#,##0.00\);_(* &quot;-&quot;??_);_(@_)"/>
    <numFmt numFmtId="169" formatCode="_(* #,##0_);_(* \(#,##0\);_(* &quot;-&quot;??_);_(@_)"/>
    <numFmt numFmtId="170" formatCode="#,##0.0000;\(#,##0.0000\)"/>
    <numFmt numFmtId="171" formatCode="_(* #,##0_);_(* \(#,##0\);_(* &quot;-&quot;_);_(@_)"/>
    <numFmt numFmtId="172" formatCode="#,##0;\(#,##0\);&quot;-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ngsana New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0"/>
      <name val="Cordia New"/>
      <family val="2"/>
    </font>
    <font>
      <sz val="10"/>
      <color indexed="8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AFAFA"/>
        <bgColor indexed="64"/>
      </patternFill>
    </fill>
    <fill>
      <patternFill patternType="solid">
        <fgColor rgb="FFFAFAFA"/>
        <bgColor rgb="FFFAFAFA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0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5" fillId="0" borderId="0"/>
    <xf numFmtId="0" fontId="8" fillId="0" borderId="0"/>
    <xf numFmtId="0" fontId="5" fillId="0" borderId="0"/>
  </cellStyleXfs>
  <cellXfs count="213">
    <xf numFmtId="0" fontId="0" fillId="0" borderId="0" xfId="0"/>
    <xf numFmtId="164" fontId="3" fillId="0" borderId="0" xfId="2" applyNumberFormat="1" applyFont="1" applyAlignment="1">
      <alignment vertical="center"/>
    </xf>
    <xf numFmtId="164" fontId="4" fillId="0" borderId="0" xfId="2" applyNumberFormat="1" applyFont="1" applyAlignment="1">
      <alignment horizontal="center" vertical="center"/>
    </xf>
    <xf numFmtId="164" fontId="4" fillId="0" borderId="0" xfId="2" applyNumberFormat="1" applyFont="1" applyAlignment="1">
      <alignment vertical="center"/>
    </xf>
    <xf numFmtId="165" fontId="4" fillId="0" borderId="0" xfId="2" applyNumberFormat="1" applyFont="1" applyAlignment="1">
      <alignment horizontal="right" vertical="center"/>
    </xf>
    <xf numFmtId="164" fontId="3" fillId="0" borderId="1" xfId="2" applyNumberFormat="1" applyFont="1" applyBorder="1" applyAlignment="1">
      <alignment vertical="center"/>
    </xf>
    <xf numFmtId="164" fontId="4" fillId="0" borderId="1" xfId="2" applyNumberFormat="1" applyFont="1" applyBorder="1" applyAlignment="1">
      <alignment horizontal="center" vertical="center"/>
    </xf>
    <xf numFmtId="164" fontId="4" fillId="0" borderId="1" xfId="2" applyNumberFormat="1" applyFont="1" applyBorder="1" applyAlignment="1">
      <alignment vertical="center"/>
    </xf>
    <xf numFmtId="165" fontId="4" fillId="0" borderId="1" xfId="2" applyNumberFormat="1" applyFont="1" applyBorder="1" applyAlignment="1">
      <alignment horizontal="right" vertical="center"/>
    </xf>
    <xf numFmtId="165" fontId="3" fillId="0" borderId="0" xfId="2" quotePrefix="1" applyNumberFormat="1" applyFont="1" applyAlignment="1">
      <alignment horizontal="right" vertical="center"/>
    </xf>
    <xf numFmtId="165" fontId="3" fillId="0" borderId="2" xfId="2" applyNumberFormat="1" applyFont="1" applyBorder="1" applyAlignment="1">
      <alignment horizontal="right" vertical="center"/>
    </xf>
    <xf numFmtId="165" fontId="3" fillId="0" borderId="0" xfId="2" applyNumberFormat="1" applyFont="1" applyAlignment="1">
      <alignment horizontal="right" vertical="center"/>
    </xf>
    <xf numFmtId="165" fontId="3" fillId="2" borderId="0" xfId="2" applyNumberFormat="1" applyFont="1" applyFill="1" applyAlignment="1">
      <alignment horizontal="right" vertical="center"/>
    </xf>
    <xf numFmtId="164" fontId="4" fillId="2" borderId="0" xfId="2" applyNumberFormat="1" applyFont="1" applyFill="1" applyAlignment="1">
      <alignment vertical="center"/>
    </xf>
    <xf numFmtId="165" fontId="4" fillId="2" borderId="0" xfId="2" applyNumberFormat="1" applyFont="1" applyFill="1" applyAlignment="1">
      <alignment horizontal="right" vertical="center"/>
    </xf>
    <xf numFmtId="165" fontId="4" fillId="0" borderId="0" xfId="2" applyNumberFormat="1" applyFont="1" applyAlignment="1">
      <alignment vertical="center"/>
    </xf>
    <xf numFmtId="167" fontId="4" fillId="0" borderId="0" xfId="2" applyNumberFormat="1" applyFont="1" applyAlignment="1">
      <alignment horizontal="center" vertical="center"/>
    </xf>
    <xf numFmtId="164" fontId="4" fillId="0" borderId="0" xfId="2" applyNumberFormat="1" applyFont="1" applyAlignment="1">
      <alignment horizontal="right" vertical="center"/>
    </xf>
    <xf numFmtId="165" fontId="4" fillId="2" borderId="2" xfId="2" applyNumberFormat="1" applyFont="1" applyFill="1" applyBorder="1" applyAlignment="1">
      <alignment horizontal="right" vertical="center"/>
    </xf>
    <xf numFmtId="165" fontId="4" fillId="0" borderId="2" xfId="2" applyNumberFormat="1" applyFont="1" applyBorder="1" applyAlignment="1">
      <alignment horizontal="right" vertical="center"/>
    </xf>
    <xf numFmtId="165" fontId="4" fillId="2" borderId="1" xfId="2" applyNumberFormat="1" applyFont="1" applyFill="1" applyBorder="1" applyAlignment="1">
      <alignment horizontal="right" vertical="center"/>
    </xf>
    <xf numFmtId="165" fontId="4" fillId="2" borderId="3" xfId="2" applyNumberFormat="1" applyFont="1" applyFill="1" applyBorder="1" applyAlignment="1">
      <alignment horizontal="right" vertical="center"/>
    </xf>
    <xf numFmtId="164" fontId="4" fillId="0" borderId="2" xfId="2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9" fontId="4" fillId="0" borderId="0" xfId="3" applyNumberFormat="1" applyFont="1" applyFill="1" applyBorder="1" applyAlignment="1">
      <alignment horizontal="right" vertical="center"/>
    </xf>
    <xf numFmtId="169" fontId="4" fillId="0" borderId="0" xfId="3" applyNumberFormat="1" applyFont="1" applyFill="1" applyAlignment="1">
      <alignment vertical="center"/>
    </xf>
    <xf numFmtId="0" fontId="3" fillId="0" borderId="0" xfId="4" applyFont="1" applyAlignment="1">
      <alignment vertical="center"/>
    </xf>
    <xf numFmtId="164" fontId="3" fillId="0" borderId="0" xfId="0" applyNumberFormat="1" applyFont="1" applyAlignment="1">
      <alignment vertical="center"/>
    </xf>
    <xf numFmtId="165" fontId="4" fillId="2" borderId="0" xfId="2" applyNumberFormat="1" applyFont="1" applyFill="1" applyAlignment="1">
      <alignment vertical="center"/>
    </xf>
    <xf numFmtId="164" fontId="4" fillId="2" borderId="4" xfId="2" applyNumberFormat="1" applyFont="1" applyFill="1" applyBorder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164" fontId="4" fillId="0" borderId="2" xfId="2" applyNumberFormat="1" applyFont="1" applyBorder="1" applyAlignment="1">
      <alignment horizontal="center" vertical="center"/>
    </xf>
    <xf numFmtId="164" fontId="3" fillId="2" borderId="0" xfId="2" applyNumberFormat="1" applyFont="1" applyFill="1" applyAlignment="1">
      <alignment vertical="center"/>
    </xf>
    <xf numFmtId="170" fontId="4" fillId="0" borderId="0" xfId="2" applyNumberFormat="1" applyFont="1" applyAlignment="1">
      <alignment horizontal="right" vertical="center"/>
    </xf>
    <xf numFmtId="170" fontId="4" fillId="0" borderId="0" xfId="2" applyNumberFormat="1" applyFont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0" fontId="3" fillId="0" borderId="0" xfId="2" applyFont="1" applyAlignment="1">
      <alignment horizontal="left" vertical="center"/>
    </xf>
    <xf numFmtId="0" fontId="3" fillId="0" borderId="1" xfId="2" applyFont="1" applyBorder="1" applyAlignment="1">
      <alignment vertical="center"/>
    </xf>
    <xf numFmtId="0" fontId="4" fillId="0" borderId="0" xfId="2" applyFont="1" applyAlignment="1">
      <alignment horizontal="justify" vertical="center" wrapText="1"/>
    </xf>
    <xf numFmtId="165" fontId="4" fillId="0" borderId="0" xfId="2" applyNumberFormat="1" applyFont="1" applyAlignment="1">
      <alignment horizontal="center" vertical="center"/>
    </xf>
    <xf numFmtId="165" fontId="3" fillId="0" borderId="1" xfId="2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64" fontId="4" fillId="0" borderId="0" xfId="10" applyNumberFormat="1" applyFont="1" applyAlignment="1">
      <alignment horizontal="left" vertical="center"/>
    </xf>
    <xf numFmtId="171" fontId="4" fillId="0" borderId="0" xfId="10" applyNumberFormat="1" applyFont="1" applyAlignment="1">
      <alignment horizontal="left" vertical="center"/>
    </xf>
    <xf numFmtId="171" fontId="4" fillId="0" borderId="0" xfId="10" applyNumberFormat="1" applyFont="1" applyAlignment="1">
      <alignment horizontal="center" vertical="center"/>
    </xf>
    <xf numFmtId="166" fontId="4" fillId="0" borderId="0" xfId="10" applyNumberFormat="1" applyFont="1" applyAlignment="1">
      <alignment horizontal="right" vertical="center"/>
    </xf>
    <xf numFmtId="164" fontId="4" fillId="0" borderId="0" xfId="10" applyNumberFormat="1" applyFont="1" applyAlignment="1">
      <alignment vertical="center"/>
    </xf>
    <xf numFmtId="164" fontId="4" fillId="0" borderId="1" xfId="10" applyNumberFormat="1" applyFont="1" applyBorder="1" applyAlignment="1">
      <alignment horizontal="left" vertical="center"/>
    </xf>
    <xf numFmtId="169" fontId="4" fillId="0" borderId="1" xfId="3" applyNumberFormat="1" applyFont="1" applyFill="1" applyBorder="1" applyAlignment="1">
      <alignment horizontal="right" vertical="center"/>
    </xf>
    <xf numFmtId="171" fontId="4" fillId="0" borderId="1" xfId="10" applyNumberFormat="1" applyFont="1" applyBorder="1" applyAlignment="1">
      <alignment horizontal="left" vertical="center"/>
    </xf>
    <xf numFmtId="171" fontId="4" fillId="0" borderId="1" xfId="10" applyNumberFormat="1" applyFont="1" applyBorder="1" applyAlignment="1">
      <alignment horizontal="center" vertical="center"/>
    </xf>
    <xf numFmtId="166" fontId="4" fillId="0" borderId="1" xfId="10" applyNumberFormat="1" applyFont="1" applyBorder="1" applyAlignment="1">
      <alignment horizontal="right" vertical="center"/>
    </xf>
    <xf numFmtId="0" fontId="3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165" fontId="4" fillId="0" borderId="0" xfId="2" applyNumberFormat="1" applyFont="1" applyFill="1" applyAlignment="1">
      <alignment horizontal="right" vertical="center"/>
    </xf>
    <xf numFmtId="165" fontId="4" fillId="0" borderId="1" xfId="2" applyNumberFormat="1" applyFont="1" applyFill="1" applyBorder="1" applyAlignment="1">
      <alignment horizontal="right" vertical="center"/>
    </xf>
    <xf numFmtId="165" fontId="3" fillId="0" borderId="0" xfId="2" quotePrefix="1" applyNumberFormat="1" applyFont="1" applyFill="1" applyAlignment="1">
      <alignment horizontal="right" vertical="center"/>
    </xf>
    <xf numFmtId="165" fontId="3" fillId="0" borderId="2" xfId="2" applyNumberFormat="1" applyFont="1" applyFill="1" applyBorder="1" applyAlignment="1">
      <alignment horizontal="right" vertical="center"/>
    </xf>
    <xf numFmtId="165" fontId="3" fillId="0" borderId="0" xfId="2" applyNumberFormat="1" applyFont="1" applyFill="1" applyAlignment="1">
      <alignment horizontal="right" vertical="center"/>
    </xf>
    <xf numFmtId="0" fontId="4" fillId="0" borderId="0" xfId="2" applyFont="1" applyFill="1" applyAlignment="1">
      <alignment vertical="center"/>
    </xf>
    <xf numFmtId="165" fontId="4" fillId="0" borderId="2" xfId="2" applyNumberFormat="1" applyFont="1" applyFill="1" applyBorder="1" applyAlignment="1">
      <alignment horizontal="right" vertical="center"/>
    </xf>
    <xf numFmtId="165" fontId="4" fillId="0" borderId="3" xfId="2" applyNumberFormat="1" applyFont="1" applyFill="1" applyBorder="1" applyAlignment="1">
      <alignment horizontal="right" vertical="center"/>
    </xf>
    <xf numFmtId="164" fontId="4" fillId="0" borderId="0" xfId="2" applyNumberFormat="1" applyFont="1" applyFill="1" applyAlignment="1">
      <alignment vertical="center"/>
    </xf>
    <xf numFmtId="164" fontId="4" fillId="0" borderId="1" xfId="2" applyNumberFormat="1" applyFont="1" applyFill="1" applyBorder="1" applyAlignment="1">
      <alignment vertical="center"/>
    </xf>
    <xf numFmtId="164" fontId="4" fillId="0" borderId="4" xfId="2" applyNumberFormat="1" applyFont="1" applyFill="1" applyBorder="1" applyAlignment="1">
      <alignment vertical="center"/>
    </xf>
    <xf numFmtId="165" fontId="4" fillId="0" borderId="0" xfId="2" applyNumberFormat="1" applyFont="1" applyFill="1" applyAlignment="1">
      <alignment vertical="center"/>
    </xf>
    <xf numFmtId="164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37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left" vertical="center"/>
    </xf>
    <xf numFmtId="49" fontId="4" fillId="0" borderId="0" xfId="10" applyNumberFormat="1" applyFont="1" applyAlignment="1">
      <alignment horizontal="center" vertical="center"/>
    </xf>
    <xf numFmtId="49" fontId="4" fillId="0" borderId="1" xfId="10" applyNumberFormat="1" applyFont="1" applyBorder="1" applyAlignment="1">
      <alignment horizontal="center" vertical="center"/>
    </xf>
    <xf numFmtId="167" fontId="4" fillId="0" borderId="0" xfId="2" applyNumberFormat="1" applyFont="1" applyFill="1" applyAlignment="1">
      <alignment horizontal="center" vertical="center"/>
    </xf>
    <xf numFmtId="164" fontId="4" fillId="0" borderId="0" xfId="2" applyNumberFormat="1" applyFont="1" applyFill="1" applyAlignment="1">
      <alignment horizontal="center" vertical="center"/>
    </xf>
    <xf numFmtId="165" fontId="4" fillId="2" borderId="4" xfId="2" applyNumberFormat="1" applyFont="1" applyFill="1" applyBorder="1" applyAlignment="1">
      <alignment horizontal="right" vertical="center"/>
    </xf>
    <xf numFmtId="172" fontId="9" fillId="3" borderId="0" xfId="0" applyNumberFormat="1" applyFont="1" applyFill="1" applyAlignment="1">
      <alignment vertical="center"/>
    </xf>
    <xf numFmtId="166" fontId="4" fillId="0" borderId="0" xfId="10" applyNumberFormat="1" applyFont="1" applyAlignment="1">
      <alignment vertical="center"/>
    </xf>
    <xf numFmtId="0" fontId="4" fillId="0" borderId="0" xfId="10" applyFont="1" applyAlignment="1">
      <alignment vertical="center"/>
    </xf>
    <xf numFmtId="49" fontId="4" fillId="0" borderId="0" xfId="10" applyNumberFormat="1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165" fontId="3" fillId="0" borderId="0" xfId="2" applyNumberFormat="1" applyFont="1" applyAlignment="1">
      <alignment vertical="center"/>
    </xf>
    <xf numFmtId="0" fontId="10" fillId="0" borderId="0" xfId="0" applyFont="1" applyAlignment="1">
      <alignment horizontal="right" vertical="center"/>
    </xf>
    <xf numFmtId="0" fontId="3" fillId="0" borderId="2" xfId="2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horizontal="right" vertical="center"/>
    </xf>
    <xf numFmtId="0" fontId="4" fillId="0" borderId="0" xfId="2" applyFont="1" applyFill="1" applyAlignment="1">
      <alignment horizontal="center" vertical="center"/>
    </xf>
    <xf numFmtId="0" fontId="3" fillId="0" borderId="0" xfId="2" quotePrefix="1" applyFont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2" applyNumberFormat="1" applyFont="1" applyFill="1" applyBorder="1" applyAlignment="1">
      <alignment horizontal="right" vertical="center"/>
    </xf>
    <xf numFmtId="168" fontId="4" fillId="0" borderId="0" xfId="3" applyFont="1" applyFill="1" applyAlignment="1">
      <alignment vertical="center"/>
    </xf>
    <xf numFmtId="165" fontId="4" fillId="0" borderId="2" xfId="2" applyNumberFormat="1" applyFont="1" applyFill="1" applyBorder="1" applyAlignment="1">
      <alignment vertical="center"/>
    </xf>
    <xf numFmtId="165" fontId="4" fillId="0" borderId="3" xfId="2" applyNumberFormat="1" applyFont="1" applyFill="1" applyBorder="1" applyAlignment="1">
      <alignment vertical="center"/>
    </xf>
    <xf numFmtId="165" fontId="4" fillId="0" borderId="0" xfId="2" applyNumberFormat="1" applyFont="1" applyFill="1" applyBorder="1" applyAlignment="1">
      <alignment vertical="center"/>
    </xf>
    <xf numFmtId="165" fontId="4" fillId="0" borderId="4" xfId="2" applyNumberFormat="1" applyFont="1" applyFill="1" applyBorder="1" applyAlignment="1">
      <alignment vertical="center"/>
    </xf>
    <xf numFmtId="0" fontId="4" fillId="2" borderId="0" xfId="2" applyFont="1" applyFill="1" applyAlignment="1">
      <alignment vertical="center"/>
    </xf>
    <xf numFmtId="165" fontId="4" fillId="2" borderId="2" xfId="2" applyNumberFormat="1" applyFont="1" applyFill="1" applyBorder="1" applyAlignment="1">
      <alignment vertical="center"/>
    </xf>
    <xf numFmtId="165" fontId="4" fillId="2" borderId="3" xfId="2" applyNumberFormat="1" applyFont="1" applyFill="1" applyBorder="1" applyAlignment="1">
      <alignment vertical="center"/>
    </xf>
    <xf numFmtId="165" fontId="4" fillId="2" borderId="4" xfId="2" applyNumberFormat="1" applyFont="1" applyFill="1" applyBorder="1" applyAlignment="1">
      <alignment vertical="center"/>
    </xf>
    <xf numFmtId="0" fontId="3" fillId="0" borderId="0" xfId="2" applyFont="1" applyAlignment="1">
      <alignment horizontal="right" vertical="center"/>
    </xf>
    <xf numFmtId="165" fontId="9" fillId="2" borderId="0" xfId="2" applyNumberFormat="1" applyFont="1" applyFill="1" applyAlignment="1">
      <alignment vertical="center"/>
    </xf>
    <xf numFmtId="0" fontId="4" fillId="0" borderId="0" xfId="2" applyFont="1" applyAlignment="1">
      <alignment horizontal="right" vertical="center"/>
    </xf>
    <xf numFmtId="172" fontId="9" fillId="3" borderId="5" xfId="0" applyNumberFormat="1" applyFont="1" applyFill="1" applyBorder="1" applyAlignment="1">
      <alignment vertical="center"/>
    </xf>
    <xf numFmtId="164" fontId="3" fillId="0" borderId="0" xfId="2" applyNumberFormat="1" applyFont="1" applyBorder="1" applyAlignment="1">
      <alignment vertical="center"/>
    </xf>
    <xf numFmtId="164" fontId="3" fillId="0" borderId="0" xfId="10" applyNumberFormat="1" applyFont="1" applyBorder="1" applyAlignment="1">
      <alignment horizontal="left" vertical="center"/>
    </xf>
    <xf numFmtId="164" fontId="4" fillId="0" borderId="0" xfId="10" applyNumberFormat="1" applyFont="1" applyBorder="1" applyAlignment="1">
      <alignment horizontal="left" vertical="center"/>
    </xf>
    <xf numFmtId="0" fontId="4" fillId="0" borderId="0" xfId="10" applyFont="1" applyBorder="1" applyAlignment="1">
      <alignment vertical="center"/>
    </xf>
    <xf numFmtId="164" fontId="3" fillId="0" borderId="2" xfId="10" applyNumberFormat="1" applyFont="1" applyBorder="1" applyAlignment="1">
      <alignment horizontal="left" vertical="center"/>
    </xf>
    <xf numFmtId="49" fontId="4" fillId="0" borderId="2" xfId="10" applyNumberFormat="1" applyFont="1" applyBorder="1" applyAlignment="1">
      <alignment horizontal="center" vertical="center"/>
    </xf>
    <xf numFmtId="164" fontId="4" fillId="0" borderId="2" xfId="10" applyNumberFormat="1" applyFont="1" applyBorder="1" applyAlignment="1">
      <alignment horizontal="left" vertical="center"/>
    </xf>
    <xf numFmtId="169" fontId="4" fillId="0" borderId="2" xfId="3" applyNumberFormat="1" applyFont="1" applyFill="1" applyBorder="1" applyAlignment="1">
      <alignment horizontal="right" vertical="center"/>
    </xf>
    <xf numFmtId="171" fontId="4" fillId="0" borderId="2" xfId="10" applyNumberFormat="1" applyFont="1" applyBorder="1" applyAlignment="1">
      <alignment horizontal="left" vertical="center"/>
    </xf>
    <xf numFmtId="171" fontId="4" fillId="0" borderId="2" xfId="10" applyNumberFormat="1" applyFont="1" applyBorder="1" applyAlignment="1">
      <alignment horizontal="center" vertical="center"/>
    </xf>
    <xf numFmtId="166" fontId="4" fillId="0" borderId="2" xfId="10" applyNumberFormat="1" applyFont="1" applyBorder="1" applyAlignment="1">
      <alignment horizontal="right" vertical="center"/>
    </xf>
    <xf numFmtId="164" fontId="3" fillId="0" borderId="2" xfId="2" applyNumberFormat="1" applyFont="1" applyBorder="1" applyAlignment="1">
      <alignment vertical="center"/>
    </xf>
    <xf numFmtId="165" fontId="4" fillId="2" borderId="0" xfId="2" applyNumberFormat="1" applyFont="1" applyFill="1" applyBorder="1" applyAlignment="1">
      <alignment horizontal="right" vertical="center"/>
    </xf>
    <xf numFmtId="165" fontId="9" fillId="0" borderId="0" xfId="2" applyNumberFormat="1" applyFont="1" applyFill="1" applyAlignment="1">
      <alignment vertical="center"/>
    </xf>
    <xf numFmtId="164" fontId="4" fillId="0" borderId="0" xfId="2" quotePrefix="1" applyNumberFormat="1" applyFont="1" applyAlignment="1">
      <alignment horizontal="center" vertical="center"/>
    </xf>
    <xf numFmtId="165" fontId="3" fillId="0" borderId="0" xfId="0" quotePrefix="1" applyNumberFormat="1" applyFont="1" applyAlignment="1">
      <alignment horizontal="right" vertical="center"/>
    </xf>
    <xf numFmtId="43" fontId="4" fillId="2" borderId="0" xfId="1" applyFont="1" applyFill="1" applyBorder="1" applyAlignment="1">
      <alignment horizontal="right" vertical="center"/>
    </xf>
    <xf numFmtId="170" fontId="4" fillId="0" borderId="0" xfId="2" applyNumberFormat="1" applyFont="1" applyBorder="1" applyAlignment="1">
      <alignment horizontal="right" vertical="center"/>
    </xf>
    <xf numFmtId="170" fontId="4" fillId="0" borderId="0" xfId="2" applyNumberFormat="1" applyFont="1" applyBorder="1" applyAlignment="1">
      <alignment vertical="center"/>
    </xf>
    <xf numFmtId="172" fontId="9" fillId="0" borderId="0" xfId="0" applyNumberFormat="1" applyFont="1" applyFill="1" applyAlignment="1">
      <alignment vertical="center"/>
    </xf>
    <xf numFmtId="164" fontId="3" fillId="0" borderId="0" xfId="2" applyNumberFormat="1" applyFont="1" applyFill="1" applyAlignment="1">
      <alignment vertical="center"/>
    </xf>
    <xf numFmtId="164" fontId="4" fillId="0" borderId="2" xfId="2" applyNumberFormat="1" applyFont="1" applyFill="1" applyBorder="1" applyAlignment="1">
      <alignment vertical="center"/>
    </xf>
    <xf numFmtId="165" fontId="4" fillId="0" borderId="4" xfId="2" applyNumberFormat="1" applyFont="1" applyFill="1" applyBorder="1" applyAlignment="1">
      <alignment horizontal="right" vertical="center"/>
    </xf>
    <xf numFmtId="172" fontId="9" fillId="0" borderId="5" xfId="0" applyNumberFormat="1" applyFont="1" applyFill="1" applyBorder="1" applyAlignment="1">
      <alignment vertical="center"/>
    </xf>
    <xf numFmtId="0" fontId="3" fillId="0" borderId="0" xfId="2" applyFont="1" applyFill="1" applyAlignment="1">
      <alignment horizontal="center" vertical="center"/>
    </xf>
    <xf numFmtId="165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0" fontId="3" fillId="0" borderId="0" xfId="2" quotePrefix="1" applyFont="1" applyFill="1" applyAlignment="1">
      <alignment vertical="center"/>
    </xf>
    <xf numFmtId="0" fontId="3" fillId="0" borderId="0" xfId="2" applyFont="1" applyFill="1" applyAlignment="1">
      <alignment vertical="center"/>
    </xf>
    <xf numFmtId="166" fontId="4" fillId="0" borderId="0" xfId="10" applyNumberFormat="1" applyFont="1" applyFill="1" applyAlignment="1">
      <alignment horizontal="right" vertical="center"/>
    </xf>
    <xf numFmtId="166" fontId="4" fillId="0" borderId="1" xfId="10" applyNumberFormat="1" applyFont="1" applyFill="1" applyBorder="1" applyAlignment="1">
      <alignment horizontal="right" vertical="center"/>
    </xf>
    <xf numFmtId="166" fontId="4" fillId="0" borderId="2" xfId="10" applyNumberFormat="1" applyFont="1" applyFill="1" applyBorder="1" applyAlignment="1">
      <alignment horizontal="right" vertical="center"/>
    </xf>
    <xf numFmtId="166" fontId="4" fillId="0" borderId="0" xfId="10" applyNumberFormat="1" applyFont="1" applyFill="1" applyAlignment="1">
      <alignment vertical="center"/>
    </xf>
    <xf numFmtId="164" fontId="3" fillId="0" borderId="0" xfId="2" applyNumberFormat="1" applyFont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/>
    </xf>
    <xf numFmtId="171" fontId="3" fillId="0" borderId="0" xfId="10" applyNumberFormat="1" applyFont="1" applyAlignment="1">
      <alignment horizontal="center" vertical="center"/>
    </xf>
    <xf numFmtId="49" fontId="4" fillId="0" borderId="0" xfId="2" applyNumberFormat="1" applyFont="1" applyAlignment="1">
      <alignment horizontal="center" vertical="center"/>
    </xf>
    <xf numFmtId="166" fontId="3" fillId="0" borderId="0" xfId="2" quotePrefix="1" applyNumberFormat="1" applyFont="1" applyAlignment="1">
      <alignment horizontal="right" vertical="center"/>
    </xf>
    <xf numFmtId="166" fontId="3" fillId="0" borderId="0" xfId="2" quotePrefix="1" applyNumberFormat="1" applyFont="1" applyFill="1" applyAlignment="1">
      <alignment horizontal="right" vertical="center"/>
    </xf>
    <xf numFmtId="49" fontId="3" fillId="0" borderId="2" xfId="2" applyNumberFormat="1" applyFont="1" applyBorder="1" applyAlignment="1">
      <alignment horizontal="center" vertical="center"/>
    </xf>
    <xf numFmtId="166" fontId="3" fillId="0" borderId="2" xfId="2" applyNumberFormat="1" applyFont="1" applyBorder="1" applyAlignment="1">
      <alignment horizontal="right" vertical="center"/>
    </xf>
    <xf numFmtId="166" fontId="3" fillId="0" borderId="2" xfId="2" applyNumberFormat="1" applyFont="1" applyFill="1" applyBorder="1" applyAlignment="1">
      <alignment horizontal="right" vertical="center"/>
    </xf>
    <xf numFmtId="49" fontId="3" fillId="0" borderId="0" xfId="2" applyNumberFormat="1" applyFont="1" applyBorder="1" applyAlignment="1">
      <alignment horizontal="center" vertical="center"/>
    </xf>
    <xf numFmtId="169" fontId="4" fillId="2" borderId="0" xfId="3" applyNumberFormat="1" applyFont="1" applyFill="1" applyBorder="1" applyAlignment="1">
      <alignment horizontal="right" vertical="center"/>
    </xf>
    <xf numFmtId="166" fontId="4" fillId="2" borderId="0" xfId="10" applyNumberFormat="1" applyFont="1" applyFill="1" applyAlignment="1">
      <alignment horizontal="right" vertical="center"/>
    </xf>
    <xf numFmtId="171" fontId="4" fillId="0" borderId="0" xfId="10" applyNumberFormat="1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0" applyNumberFormat="1" applyFont="1" applyFill="1" applyAlignment="1">
      <alignment horizontal="center" vertical="center"/>
    </xf>
    <xf numFmtId="0" fontId="4" fillId="0" borderId="0" xfId="0" quotePrefix="1" applyFont="1" applyBorder="1" applyAlignment="1">
      <alignment vertical="center"/>
    </xf>
    <xf numFmtId="164" fontId="4" fillId="0" borderId="0" xfId="10" quotePrefix="1" applyNumberFormat="1" applyFont="1" applyBorder="1" applyAlignment="1">
      <alignment vertical="center"/>
    </xf>
    <xf numFmtId="164" fontId="4" fillId="0" borderId="0" xfId="10" applyNumberFormat="1" applyFont="1" applyBorder="1" applyAlignment="1">
      <alignment vertical="center"/>
    </xf>
    <xf numFmtId="164" fontId="4" fillId="0" borderId="0" xfId="10" quotePrefix="1" applyNumberFormat="1" applyFont="1" applyBorder="1" applyAlignment="1">
      <alignment horizontal="left" vertical="center"/>
    </xf>
    <xf numFmtId="166" fontId="4" fillId="2" borderId="0" xfId="10" applyNumberFormat="1" applyFont="1" applyFill="1" applyBorder="1" applyAlignment="1">
      <alignment horizontal="right" vertical="center"/>
    </xf>
    <xf numFmtId="166" fontId="4" fillId="0" borderId="0" xfId="10" applyNumberFormat="1" applyFont="1" applyFill="1" applyBorder="1" applyAlignment="1">
      <alignment horizontal="right" vertical="center"/>
    </xf>
    <xf numFmtId="166" fontId="4" fillId="2" borderId="1" xfId="10" applyNumberFormat="1" applyFont="1" applyFill="1" applyBorder="1" applyAlignment="1">
      <alignment horizontal="right" vertical="center"/>
    </xf>
    <xf numFmtId="164" fontId="4" fillId="2" borderId="0" xfId="10" applyNumberFormat="1" applyFont="1" applyFill="1" applyAlignment="1">
      <alignment vertical="center"/>
    </xf>
    <xf numFmtId="164" fontId="4" fillId="0" borderId="0" xfId="10" applyNumberFormat="1" applyFont="1" applyFill="1" applyAlignment="1">
      <alignment vertical="center"/>
    </xf>
    <xf numFmtId="166" fontId="4" fillId="2" borderId="0" xfId="3" applyNumberFormat="1" applyFont="1" applyFill="1" applyBorder="1" applyAlignment="1">
      <alignment horizontal="right" vertical="center"/>
    </xf>
    <xf numFmtId="166" fontId="4" fillId="0" borderId="0" xfId="3" applyNumberFormat="1" applyFont="1" applyFill="1" applyBorder="1" applyAlignment="1">
      <alignment horizontal="right" vertical="center"/>
    </xf>
    <xf numFmtId="49" fontId="4" fillId="0" borderId="0" xfId="10" applyNumberFormat="1" applyFont="1" applyAlignment="1">
      <alignment horizontal="left" vertical="center"/>
    </xf>
    <xf numFmtId="164" fontId="4" fillId="0" borderId="0" xfId="10" applyNumberFormat="1" applyFont="1" applyFill="1" applyAlignment="1">
      <alignment horizontal="right" vertical="center"/>
    </xf>
    <xf numFmtId="164" fontId="4" fillId="0" borderId="0" xfId="10" applyNumberFormat="1" applyFont="1" applyAlignment="1">
      <alignment horizontal="right" vertical="center"/>
    </xf>
    <xf numFmtId="164" fontId="4" fillId="0" borderId="0" xfId="10" quotePrefix="1" applyNumberFormat="1" applyFont="1" applyFill="1" applyBorder="1" applyAlignment="1">
      <alignment horizontal="left" vertical="center"/>
    </xf>
    <xf numFmtId="49" fontId="3" fillId="0" borderId="1" xfId="2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left" vertical="center"/>
    </xf>
    <xf numFmtId="164" fontId="4" fillId="0" borderId="0" xfId="10" applyNumberFormat="1" applyFont="1" applyFill="1" applyBorder="1" applyAlignment="1">
      <alignment horizontal="left" vertical="center"/>
    </xf>
    <xf numFmtId="166" fontId="4" fillId="2" borderId="2" xfId="10" applyNumberFormat="1" applyFont="1" applyFill="1" applyBorder="1" applyAlignment="1">
      <alignment horizontal="right" vertical="center"/>
    </xf>
    <xf numFmtId="169" fontId="4" fillId="2" borderId="0" xfId="3" applyNumberFormat="1" applyFont="1" applyFill="1" applyBorder="1" applyAlignment="1">
      <alignment vertical="center"/>
    </xf>
    <xf numFmtId="171" fontId="4" fillId="0" borderId="0" xfId="10" applyNumberFormat="1" applyFont="1" applyAlignment="1">
      <alignment vertical="center"/>
    </xf>
    <xf numFmtId="169" fontId="4" fillId="0" borderId="0" xfId="3" applyNumberFormat="1" applyFont="1" applyFill="1" applyBorder="1" applyAlignment="1">
      <alignment vertical="center"/>
    </xf>
    <xf numFmtId="166" fontId="4" fillId="2" borderId="0" xfId="3" applyNumberFormat="1" applyFont="1" applyFill="1" applyBorder="1" applyAlignment="1">
      <alignment vertical="center"/>
    </xf>
    <xf numFmtId="166" fontId="4" fillId="0" borderId="0" xfId="3" applyNumberFormat="1" applyFont="1" applyFill="1" applyBorder="1" applyAlignment="1">
      <alignment vertical="center"/>
    </xf>
    <xf numFmtId="166" fontId="4" fillId="3" borderId="0" xfId="0" applyNumberFormat="1" applyFont="1" applyFill="1" applyAlignment="1">
      <alignment vertical="center"/>
    </xf>
    <xf numFmtId="166" fontId="4" fillId="0" borderId="0" xfId="0" applyNumberFormat="1" applyFont="1" applyFill="1" applyAlignment="1">
      <alignment vertical="center"/>
    </xf>
    <xf numFmtId="166" fontId="4" fillId="2" borderId="0" xfId="10" applyNumberFormat="1" applyFont="1" applyFill="1" applyAlignment="1">
      <alignment vertical="center"/>
    </xf>
    <xf numFmtId="166" fontId="4" fillId="3" borderId="5" xfId="0" applyNumberFormat="1" applyFont="1" applyFill="1" applyBorder="1" applyAlignment="1">
      <alignment vertical="center"/>
    </xf>
    <xf numFmtId="166" fontId="4" fillId="0" borderId="5" xfId="0" applyNumberFormat="1" applyFont="1" applyFill="1" applyBorder="1" applyAlignment="1">
      <alignment vertical="center"/>
    </xf>
    <xf numFmtId="166" fontId="4" fillId="2" borderId="3" xfId="10" applyNumberFormat="1" applyFont="1" applyFill="1" applyBorder="1" applyAlignment="1">
      <alignment vertical="center"/>
    </xf>
    <xf numFmtId="166" fontId="4" fillId="0" borderId="3" xfId="10" applyNumberFormat="1" applyFont="1" applyFill="1" applyBorder="1" applyAlignment="1">
      <alignment vertical="center"/>
    </xf>
    <xf numFmtId="164" fontId="4" fillId="0" borderId="0" xfId="10" applyNumberFormat="1" applyFont="1" applyAlignment="1">
      <alignment horizontal="center" vertical="center"/>
    </xf>
    <xf numFmtId="164" fontId="4" fillId="0" borderId="0" xfId="0" applyNumberFormat="1" applyFont="1" applyFill="1" applyBorder="1" applyAlignment="1">
      <alignment vertical="center"/>
    </xf>
    <xf numFmtId="164" fontId="4" fillId="0" borderId="0" xfId="11" applyNumberFormat="1" applyFont="1" applyFill="1" applyBorder="1" applyAlignment="1">
      <alignment horizontal="left" vertical="center"/>
    </xf>
    <xf numFmtId="164" fontId="4" fillId="0" borderId="0" xfId="10" applyNumberFormat="1" applyFont="1" applyFill="1" applyAlignment="1">
      <alignment horizontal="left" vertical="center"/>
    </xf>
    <xf numFmtId="167" fontId="4" fillId="0" borderId="0" xfId="2" quotePrefix="1" applyNumberFormat="1" applyFont="1" applyFill="1" applyAlignment="1">
      <alignment horizontal="center" vertical="center"/>
    </xf>
    <xf numFmtId="49" fontId="4" fillId="0" borderId="0" xfId="10" quotePrefix="1" applyNumberFormat="1" applyFont="1" applyAlignment="1">
      <alignment horizontal="center" vertical="center"/>
    </xf>
    <xf numFmtId="164" fontId="9" fillId="0" borderId="0" xfId="0" quotePrefix="1" applyNumberFormat="1" applyFont="1" applyAlignment="1">
      <alignment vertical="center"/>
    </xf>
    <xf numFmtId="164" fontId="3" fillId="0" borderId="0" xfId="2" applyNumberFormat="1" applyFont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/>
    </xf>
    <xf numFmtId="164" fontId="4" fillId="0" borderId="2" xfId="2" applyNumberFormat="1" applyFont="1" applyBorder="1" applyAlignment="1">
      <alignment horizontal="justify" vertical="center" wrapText="1"/>
    </xf>
    <xf numFmtId="164" fontId="3" fillId="0" borderId="2" xfId="2" applyNumberFormat="1" applyFont="1" applyBorder="1" applyAlignment="1">
      <alignment horizontal="center" vertical="center"/>
    </xf>
    <xf numFmtId="166" fontId="3" fillId="0" borderId="2" xfId="2" applyNumberFormat="1" applyFont="1" applyBorder="1" applyAlignment="1">
      <alignment horizontal="center" vertical="center"/>
    </xf>
    <xf numFmtId="164" fontId="3" fillId="0" borderId="0" xfId="2" applyNumberFormat="1" applyFont="1" applyAlignment="1">
      <alignment horizontal="center" vertical="center"/>
    </xf>
    <xf numFmtId="165" fontId="3" fillId="0" borderId="0" xfId="2" applyNumberFormat="1" applyFont="1" applyAlignment="1">
      <alignment horizontal="center" vertical="center"/>
    </xf>
    <xf numFmtId="164" fontId="4" fillId="0" borderId="2" xfId="2" applyNumberFormat="1" applyFont="1" applyBorder="1" applyAlignment="1">
      <alignment horizontal="justify" vertical="center"/>
    </xf>
    <xf numFmtId="164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164" fontId="3" fillId="0" borderId="1" xfId="2" applyNumberFormat="1" applyFont="1" applyBorder="1" applyAlignment="1">
      <alignment horizontal="center" vertical="center"/>
    </xf>
    <xf numFmtId="166" fontId="3" fillId="0" borderId="1" xfId="2" applyNumberFormat="1" applyFont="1" applyBorder="1" applyAlignment="1">
      <alignment horizontal="center" vertical="center"/>
    </xf>
    <xf numFmtId="166" fontId="3" fillId="0" borderId="0" xfId="2" applyNumberFormat="1" applyFont="1" applyAlignment="1">
      <alignment horizontal="center" vertical="center"/>
    </xf>
    <xf numFmtId="0" fontId="4" fillId="0" borderId="1" xfId="2" applyFont="1" applyBorder="1" applyAlignment="1">
      <alignment horizontal="justify" vertical="center" wrapText="1"/>
    </xf>
    <xf numFmtId="165" fontId="3" fillId="0" borderId="1" xfId="2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5" fontId="3" fillId="0" borderId="2" xfId="2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4" fillId="0" borderId="2" xfId="10" applyNumberFormat="1" applyFont="1" applyBorder="1" applyAlignment="1">
      <alignment horizontal="justify" vertical="center" wrapText="1"/>
    </xf>
  </cellXfs>
  <cellStyles count="14">
    <cellStyle name="Comma" xfId="1" builtinId="3"/>
    <cellStyle name="Comma 2" xfId="3" xr:uid="{4035DFCC-4704-4EA1-86B0-E571BC00DBF4}"/>
    <cellStyle name="Normal" xfId="0" builtinId="0"/>
    <cellStyle name="Normal - Style1 10" xfId="11" xr:uid="{C81DCF1C-4251-4CEE-BFAE-F39F905F5F90}"/>
    <cellStyle name="Normal 142" xfId="5" xr:uid="{43D18B1C-9631-4F20-96F9-9FDF4D6B2EAB}"/>
    <cellStyle name="Normal 145" xfId="7" xr:uid="{E58E641F-7BFA-4D0C-A197-9C46B9737195}"/>
    <cellStyle name="Normal 146" xfId="8" xr:uid="{99367B9F-4361-48C7-972F-5C6AF706B539}"/>
    <cellStyle name="Normal 147" xfId="6" xr:uid="{A4641669-D727-4660-BFCD-3C041BF2308D}"/>
    <cellStyle name="Normal 149" xfId="9" xr:uid="{AB5C9507-71D6-4387-B554-9354271C627B}"/>
    <cellStyle name="Normal 2" xfId="2" xr:uid="{FA43F159-56AA-4A3E-95FF-E04895CE6DCB}"/>
    <cellStyle name="Normal 2 2" xfId="12" xr:uid="{8FA733AC-3FDC-4525-BC77-8F7A9F66A04E}"/>
    <cellStyle name="Normal 2 2 2" xfId="13" xr:uid="{DA865249-1F14-43D5-B409-E5FBAF27B85B}"/>
    <cellStyle name="Normal_EGCO_June10 TE" xfId="10" xr:uid="{22C7E6D6-8F7D-4491-A204-DF6B270B4DFE}"/>
    <cellStyle name="Normal_PAE_FS" xfId="4" xr:uid="{70C9A059-96CF-42FD-8E91-E4333F93E381}"/>
  </cellStyles>
  <dxfs count="0"/>
  <tableStyles count="0" defaultTableStyle="TableStyleMedium2" defaultPivotStyle="PivotStyleLight16"/>
  <colors>
    <mruColors>
      <color rgb="FFFAF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431D4-5DF5-463F-A084-25E90C7C60A6}">
  <dimension ref="A1:M151"/>
  <sheetViews>
    <sheetView topLeftCell="A141" zoomScaleNormal="100" zoomScaleSheetLayoutView="100" workbookViewId="0">
      <selection activeCell="D148" sqref="D148"/>
    </sheetView>
  </sheetViews>
  <sheetFormatPr defaultColWidth="10.42578125" defaultRowHeight="16.5" customHeight="1" x14ac:dyDescent="0.25"/>
  <cols>
    <col min="1" max="3" width="1.42578125" style="3" customWidth="1"/>
    <col min="4" max="4" width="33.42578125" style="3" customWidth="1"/>
    <col min="5" max="5" width="5.28515625" style="2" customWidth="1"/>
    <col min="6" max="6" width="1" style="3" customWidth="1"/>
    <col min="7" max="7" width="11.5703125" style="3" customWidth="1"/>
    <col min="8" max="8" width="1" style="3" customWidth="1"/>
    <col min="9" max="9" width="12" style="64" customWidth="1"/>
    <col min="10" max="10" width="1" style="3" customWidth="1"/>
    <col min="11" max="11" width="12" style="4" customWidth="1"/>
    <col min="12" max="12" width="1" style="4" customWidth="1"/>
    <col min="13" max="13" width="11.85546875" style="56" customWidth="1"/>
    <col min="14" max="16384" width="10.42578125" style="3"/>
  </cols>
  <sheetData>
    <row r="1" spans="1:13" ht="16.5" customHeight="1" x14ac:dyDescent="0.25">
      <c r="A1" s="1" t="s">
        <v>72</v>
      </c>
      <c r="B1" s="1"/>
      <c r="C1" s="1"/>
      <c r="D1" s="1"/>
    </row>
    <row r="2" spans="1:13" ht="16.5" customHeight="1" x14ac:dyDescent="0.25">
      <c r="A2" s="1" t="s">
        <v>0</v>
      </c>
      <c r="B2" s="1"/>
      <c r="C2" s="1"/>
      <c r="D2" s="1"/>
    </row>
    <row r="3" spans="1:13" ht="16.5" customHeight="1" x14ac:dyDescent="0.25">
      <c r="A3" s="5" t="s">
        <v>165</v>
      </c>
      <c r="B3" s="5"/>
      <c r="C3" s="5"/>
      <c r="D3" s="5"/>
      <c r="E3" s="6"/>
      <c r="F3" s="7"/>
      <c r="G3" s="7"/>
      <c r="H3" s="7"/>
      <c r="I3" s="65"/>
      <c r="J3" s="7"/>
      <c r="K3" s="8"/>
      <c r="L3" s="8"/>
      <c r="M3" s="57"/>
    </row>
    <row r="4" spans="1:13" ht="16.5" customHeight="1" x14ac:dyDescent="0.25">
      <c r="A4" s="1"/>
      <c r="B4" s="1"/>
      <c r="C4" s="1"/>
      <c r="D4" s="1"/>
    </row>
    <row r="5" spans="1:13" ht="16.5" customHeight="1" x14ac:dyDescent="0.25">
      <c r="A5" s="1"/>
      <c r="B5" s="1"/>
      <c r="C5" s="1"/>
      <c r="D5" s="1"/>
    </row>
    <row r="6" spans="1:13" ht="16.5" customHeight="1" x14ac:dyDescent="0.25">
      <c r="G6" s="199" t="s">
        <v>1</v>
      </c>
      <c r="H6" s="199"/>
      <c r="I6" s="199"/>
      <c r="K6" s="200" t="s">
        <v>2</v>
      </c>
      <c r="L6" s="200"/>
      <c r="M6" s="200"/>
    </row>
    <row r="7" spans="1:13" ht="16.5" customHeight="1" x14ac:dyDescent="0.25">
      <c r="G7" s="197" t="s">
        <v>3</v>
      </c>
      <c r="H7" s="197"/>
      <c r="I7" s="197"/>
      <c r="J7" s="139"/>
      <c r="K7" s="198" t="s">
        <v>4</v>
      </c>
      <c r="L7" s="198"/>
      <c r="M7" s="198"/>
    </row>
    <row r="8" spans="1:13" ht="16.5" customHeight="1" x14ac:dyDescent="0.25">
      <c r="G8" s="9" t="s">
        <v>166</v>
      </c>
      <c r="H8" s="1"/>
      <c r="I8" s="58" t="s">
        <v>69</v>
      </c>
      <c r="J8" s="1"/>
      <c r="K8" s="9" t="s">
        <v>166</v>
      </c>
      <c r="L8" s="1"/>
      <c r="M8" s="58" t="s">
        <v>69</v>
      </c>
    </row>
    <row r="9" spans="1:13" ht="16.5" customHeight="1" x14ac:dyDescent="0.25">
      <c r="E9" s="140" t="s">
        <v>5</v>
      </c>
      <c r="F9" s="1"/>
      <c r="G9" s="10" t="s">
        <v>6</v>
      </c>
      <c r="H9" s="11"/>
      <c r="I9" s="59" t="s">
        <v>6</v>
      </c>
      <c r="J9" s="11"/>
      <c r="K9" s="10" t="s">
        <v>6</v>
      </c>
      <c r="L9" s="11"/>
      <c r="M9" s="59" t="s">
        <v>6</v>
      </c>
    </row>
    <row r="10" spans="1:13" ht="16.5" customHeight="1" x14ac:dyDescent="0.25">
      <c r="E10" s="139"/>
      <c r="F10" s="1"/>
      <c r="G10" s="12"/>
      <c r="H10" s="11"/>
      <c r="I10" s="60"/>
      <c r="J10" s="11"/>
      <c r="K10" s="12"/>
      <c r="L10" s="11"/>
      <c r="M10" s="60"/>
    </row>
    <row r="11" spans="1:13" ht="16.5" customHeight="1" x14ac:dyDescent="0.25">
      <c r="A11" s="1" t="s">
        <v>7</v>
      </c>
      <c r="B11" s="1"/>
      <c r="C11" s="1"/>
      <c r="G11" s="13"/>
      <c r="K11" s="14"/>
    </row>
    <row r="12" spans="1:13" ht="15" customHeight="1" x14ac:dyDescent="0.25">
      <c r="A12" s="1"/>
      <c r="B12" s="1"/>
      <c r="C12" s="1"/>
      <c r="G12" s="13"/>
      <c r="J12" s="15"/>
      <c r="K12" s="14"/>
    </row>
    <row r="13" spans="1:13" ht="16.5" customHeight="1" x14ac:dyDescent="0.25">
      <c r="A13" s="1" t="s">
        <v>8</v>
      </c>
      <c r="B13" s="1"/>
      <c r="C13" s="1"/>
      <c r="G13" s="13"/>
      <c r="J13" s="15"/>
      <c r="K13" s="14"/>
    </row>
    <row r="14" spans="1:13" ht="15" customHeight="1" x14ac:dyDescent="0.25">
      <c r="A14" s="1"/>
      <c r="B14" s="1"/>
      <c r="C14" s="1"/>
      <c r="G14" s="13"/>
      <c r="J14" s="15"/>
      <c r="K14" s="14"/>
    </row>
    <row r="15" spans="1:13" ht="16.5" customHeight="1" x14ac:dyDescent="0.25">
      <c r="A15" s="3" t="s">
        <v>9</v>
      </c>
      <c r="E15" s="2">
        <v>9</v>
      </c>
      <c r="G15" s="77">
        <v>78271379</v>
      </c>
      <c r="H15" s="4"/>
      <c r="I15" s="123">
        <v>57702285</v>
      </c>
      <c r="J15" s="4"/>
      <c r="K15" s="77">
        <v>73554025</v>
      </c>
      <c r="M15" s="123">
        <v>51988002</v>
      </c>
    </row>
    <row r="16" spans="1:13" ht="16.5" customHeight="1" x14ac:dyDescent="0.25">
      <c r="A16" s="68" t="s">
        <v>73</v>
      </c>
      <c r="B16" s="68"/>
      <c r="C16" s="68"/>
      <c r="G16" s="14"/>
      <c r="H16" s="4"/>
      <c r="I16" s="56"/>
      <c r="J16" s="4"/>
      <c r="K16" s="14"/>
    </row>
    <row r="17" spans="1:13" ht="16.5" customHeight="1" x14ac:dyDescent="0.25">
      <c r="A17" s="68"/>
      <c r="B17" s="68" t="s">
        <v>74</v>
      </c>
      <c r="C17" s="68"/>
      <c r="E17" s="2">
        <v>10</v>
      </c>
      <c r="G17" s="77">
        <v>41838520</v>
      </c>
      <c r="H17" s="4"/>
      <c r="I17" s="123">
        <v>40484047</v>
      </c>
      <c r="J17" s="4"/>
      <c r="K17" s="77">
        <v>41349733</v>
      </c>
      <c r="M17" s="123">
        <v>40000000</v>
      </c>
    </row>
    <row r="18" spans="1:13" ht="16.5" customHeight="1" x14ac:dyDescent="0.25">
      <c r="A18" s="3" t="s">
        <v>124</v>
      </c>
      <c r="E18" s="2">
        <v>11</v>
      </c>
      <c r="G18" s="14">
        <v>34117415</v>
      </c>
      <c r="H18" s="4"/>
      <c r="I18" s="56">
        <v>26218573</v>
      </c>
      <c r="J18" s="4"/>
      <c r="K18" s="14">
        <v>54760484</v>
      </c>
      <c r="M18" s="56">
        <v>40629331</v>
      </c>
    </row>
    <row r="19" spans="1:13" ht="16.5" customHeight="1" x14ac:dyDescent="0.25">
      <c r="A19" s="3" t="s">
        <v>180</v>
      </c>
      <c r="E19" s="118" t="s">
        <v>174</v>
      </c>
      <c r="G19" s="14">
        <v>0</v>
      </c>
      <c r="H19" s="4"/>
      <c r="I19" s="56">
        <v>0</v>
      </c>
      <c r="J19" s="4"/>
      <c r="K19" s="14">
        <v>20000000</v>
      </c>
      <c r="M19" s="56">
        <v>0</v>
      </c>
    </row>
    <row r="20" spans="1:13" ht="16.5" customHeight="1" x14ac:dyDescent="0.25">
      <c r="A20" s="68" t="s">
        <v>75</v>
      </c>
      <c r="B20" s="68"/>
      <c r="C20" s="68"/>
      <c r="D20" s="68"/>
      <c r="E20" s="16"/>
      <c r="G20" s="14"/>
      <c r="H20" s="4"/>
      <c r="I20" s="56"/>
      <c r="J20" s="4"/>
      <c r="K20" s="14"/>
    </row>
    <row r="21" spans="1:13" ht="16.5" customHeight="1" x14ac:dyDescent="0.25">
      <c r="A21" s="68"/>
      <c r="B21" s="193" t="s">
        <v>186</v>
      </c>
      <c r="C21" s="68"/>
      <c r="D21" s="68"/>
      <c r="E21" s="191" t="s">
        <v>181</v>
      </c>
      <c r="G21" s="14">
        <v>0</v>
      </c>
      <c r="H21" s="4"/>
      <c r="I21" s="56">
        <v>0</v>
      </c>
      <c r="J21" s="4"/>
      <c r="K21" s="14">
        <v>16285714</v>
      </c>
      <c r="M21" s="56">
        <v>6666667</v>
      </c>
    </row>
    <row r="22" spans="1:13" ht="16.5" customHeight="1" x14ac:dyDescent="0.25">
      <c r="A22" s="3" t="s">
        <v>11</v>
      </c>
      <c r="E22" s="2">
        <v>12</v>
      </c>
      <c r="G22" s="14">
        <v>147619407</v>
      </c>
      <c r="H22" s="4"/>
      <c r="I22" s="56">
        <v>120546507</v>
      </c>
      <c r="J22" s="4"/>
      <c r="K22" s="14">
        <v>86104329</v>
      </c>
      <c r="M22" s="56">
        <v>72644772</v>
      </c>
    </row>
    <row r="23" spans="1:13" ht="16.5" customHeight="1" x14ac:dyDescent="0.25">
      <c r="A23" s="3" t="s">
        <v>12</v>
      </c>
      <c r="G23" s="18">
        <v>3466676</v>
      </c>
      <c r="H23" s="4"/>
      <c r="I23" s="62">
        <v>2895171</v>
      </c>
      <c r="J23" s="4"/>
      <c r="K23" s="18">
        <v>1189312</v>
      </c>
      <c r="M23" s="62">
        <v>306331</v>
      </c>
    </row>
    <row r="24" spans="1:13" ht="15" customHeight="1" x14ac:dyDescent="0.25">
      <c r="A24" s="1"/>
      <c r="B24" s="1"/>
      <c r="C24" s="1"/>
      <c r="G24" s="14"/>
      <c r="H24" s="4"/>
      <c r="I24" s="56"/>
      <c r="J24" s="4"/>
      <c r="K24" s="14"/>
    </row>
    <row r="25" spans="1:13" ht="16.5" customHeight="1" x14ac:dyDescent="0.25">
      <c r="A25" s="1" t="s">
        <v>13</v>
      </c>
      <c r="G25" s="20">
        <f>SUM(G15:G23)</f>
        <v>305313397</v>
      </c>
      <c r="H25" s="4"/>
      <c r="I25" s="57">
        <f>SUM(I15:I23)</f>
        <v>247846583</v>
      </c>
      <c r="J25" s="4"/>
      <c r="K25" s="20">
        <f>SUM(K15:K23)</f>
        <v>293243597</v>
      </c>
      <c r="M25" s="57">
        <f>SUM(M15:M23)</f>
        <v>212235103</v>
      </c>
    </row>
    <row r="26" spans="1:13" ht="15" customHeight="1" x14ac:dyDescent="0.25">
      <c r="G26" s="14"/>
      <c r="H26" s="4"/>
      <c r="I26" s="56"/>
      <c r="J26" s="4"/>
      <c r="K26" s="14"/>
    </row>
    <row r="27" spans="1:13" ht="16.5" customHeight="1" x14ac:dyDescent="0.25">
      <c r="A27" s="1" t="s">
        <v>14</v>
      </c>
      <c r="G27" s="14"/>
      <c r="H27" s="4"/>
      <c r="I27" s="56"/>
      <c r="J27" s="4"/>
      <c r="K27" s="14"/>
    </row>
    <row r="28" spans="1:13" ht="15" customHeight="1" x14ac:dyDescent="0.25">
      <c r="A28" s="1"/>
      <c r="G28" s="14"/>
      <c r="H28" s="4"/>
      <c r="I28" s="56"/>
      <c r="J28" s="4"/>
      <c r="K28" s="14"/>
    </row>
    <row r="29" spans="1:13" ht="16.5" customHeight="1" x14ac:dyDescent="0.25">
      <c r="A29" s="68" t="s">
        <v>76</v>
      </c>
      <c r="E29" s="75">
        <v>13</v>
      </c>
      <c r="G29" s="14">
        <v>3260617</v>
      </c>
      <c r="H29" s="4"/>
      <c r="I29" s="56">
        <v>3444096</v>
      </c>
      <c r="J29" s="4"/>
      <c r="K29" s="14">
        <v>943820</v>
      </c>
      <c r="M29" s="56">
        <v>941429</v>
      </c>
    </row>
    <row r="30" spans="1:13" ht="16.5" customHeight="1" x14ac:dyDescent="0.25">
      <c r="A30" s="68" t="s">
        <v>77</v>
      </c>
      <c r="E30" s="75">
        <v>14</v>
      </c>
      <c r="G30" s="14">
        <v>2618000</v>
      </c>
      <c r="H30" s="4"/>
      <c r="I30" s="56">
        <v>4389581</v>
      </c>
      <c r="J30" s="4"/>
      <c r="K30" s="14">
        <v>2418000</v>
      </c>
      <c r="M30" s="56">
        <v>4189581</v>
      </c>
    </row>
    <row r="31" spans="1:13" ht="16.5" customHeight="1" x14ac:dyDescent="0.25">
      <c r="A31" s="68" t="s">
        <v>78</v>
      </c>
      <c r="E31" s="2">
        <v>15</v>
      </c>
      <c r="G31" s="14">
        <v>0</v>
      </c>
      <c r="H31" s="4"/>
      <c r="I31" s="56">
        <v>0</v>
      </c>
      <c r="J31" s="4"/>
      <c r="K31" s="14">
        <v>181924740</v>
      </c>
      <c r="M31" s="56">
        <v>181924740</v>
      </c>
    </row>
    <row r="32" spans="1:13" ht="16.5" customHeight="1" x14ac:dyDescent="0.25">
      <c r="A32" s="68" t="s">
        <v>75</v>
      </c>
      <c r="E32" s="74">
        <v>36.4</v>
      </c>
      <c r="G32" s="14">
        <v>0</v>
      </c>
      <c r="H32" s="4"/>
      <c r="I32" s="56">
        <v>0</v>
      </c>
      <c r="J32" s="4"/>
      <c r="K32" s="14">
        <v>40714286</v>
      </c>
      <c r="M32" s="56">
        <v>52000000</v>
      </c>
    </row>
    <row r="33" spans="1:13" ht="16.5" customHeight="1" x14ac:dyDescent="0.25">
      <c r="A33" s="68" t="s">
        <v>79</v>
      </c>
      <c r="E33" s="2">
        <v>16</v>
      </c>
      <c r="G33" s="14">
        <v>20679694</v>
      </c>
      <c r="H33" s="4"/>
      <c r="I33" s="56">
        <v>20679694</v>
      </c>
      <c r="J33" s="4"/>
      <c r="K33" s="14">
        <v>20679694</v>
      </c>
      <c r="M33" s="56">
        <v>20679694</v>
      </c>
    </row>
    <row r="34" spans="1:13" ht="16.5" customHeight="1" x14ac:dyDescent="0.25">
      <c r="A34" s="68" t="s">
        <v>80</v>
      </c>
      <c r="E34" s="2">
        <v>17</v>
      </c>
      <c r="G34" s="14">
        <v>350900780</v>
      </c>
      <c r="H34" s="4"/>
      <c r="I34" s="56">
        <v>326998863</v>
      </c>
      <c r="J34" s="4"/>
      <c r="K34" s="14">
        <v>116080769</v>
      </c>
      <c r="M34" s="56">
        <v>139431897</v>
      </c>
    </row>
    <row r="35" spans="1:13" ht="16.5" customHeight="1" x14ac:dyDescent="0.25">
      <c r="A35" s="68" t="s">
        <v>81</v>
      </c>
      <c r="E35" s="2">
        <v>18</v>
      </c>
      <c r="G35" s="14">
        <v>29047777</v>
      </c>
      <c r="H35" s="4"/>
      <c r="I35" s="56">
        <v>48197671</v>
      </c>
      <c r="J35" s="4"/>
      <c r="K35" s="14">
        <v>17687148</v>
      </c>
      <c r="M35" s="56">
        <v>24437309</v>
      </c>
    </row>
    <row r="36" spans="1:13" ht="16.5" customHeight="1" x14ac:dyDescent="0.25">
      <c r="A36" s="68" t="s">
        <v>82</v>
      </c>
      <c r="E36" s="2">
        <v>19</v>
      </c>
      <c r="G36" s="14">
        <v>11737029</v>
      </c>
      <c r="H36" s="4"/>
      <c r="I36" s="56">
        <v>14491672</v>
      </c>
      <c r="J36" s="4"/>
      <c r="K36" s="14">
        <v>2222783</v>
      </c>
      <c r="M36" s="56">
        <v>3399327</v>
      </c>
    </row>
    <row r="37" spans="1:13" ht="16.5" customHeight="1" x14ac:dyDescent="0.25">
      <c r="A37" s="68" t="s">
        <v>157</v>
      </c>
      <c r="E37" s="2">
        <v>20</v>
      </c>
      <c r="G37" s="14">
        <v>6100494</v>
      </c>
      <c r="H37" s="4"/>
      <c r="I37" s="56">
        <v>10157281</v>
      </c>
      <c r="J37" s="4"/>
      <c r="K37" s="14">
        <v>5279485</v>
      </c>
      <c r="M37" s="56">
        <v>9007444</v>
      </c>
    </row>
    <row r="38" spans="1:13" ht="16.5" customHeight="1" x14ac:dyDescent="0.25">
      <c r="A38" s="68" t="s">
        <v>158</v>
      </c>
      <c r="E38" s="2">
        <v>21</v>
      </c>
      <c r="G38" s="14">
        <v>2018784</v>
      </c>
      <c r="H38" s="4"/>
      <c r="I38" s="56">
        <v>2176734</v>
      </c>
      <c r="J38" s="4"/>
      <c r="K38" s="14">
        <v>0</v>
      </c>
      <c r="M38" s="56">
        <v>0</v>
      </c>
    </row>
    <row r="39" spans="1:13" ht="16.5" customHeight="1" x14ac:dyDescent="0.25">
      <c r="A39" s="68" t="s">
        <v>83</v>
      </c>
      <c r="E39" s="2">
        <v>22</v>
      </c>
      <c r="G39" s="14">
        <v>20092833</v>
      </c>
      <c r="H39" s="4"/>
      <c r="I39" s="56">
        <v>21251226</v>
      </c>
      <c r="J39" s="4"/>
      <c r="K39" s="14">
        <v>20323874</v>
      </c>
      <c r="M39" s="56">
        <v>19169076</v>
      </c>
    </row>
    <row r="40" spans="1:13" ht="16.5" customHeight="1" x14ac:dyDescent="0.25">
      <c r="A40" s="68" t="s">
        <v>15</v>
      </c>
      <c r="G40" s="18">
        <v>4449993</v>
      </c>
      <c r="H40" s="4"/>
      <c r="I40" s="62">
        <v>4562982</v>
      </c>
      <c r="J40" s="4"/>
      <c r="K40" s="18">
        <v>2607435</v>
      </c>
      <c r="M40" s="62">
        <v>3004430</v>
      </c>
    </row>
    <row r="41" spans="1:13" ht="15" customHeight="1" x14ac:dyDescent="0.25">
      <c r="A41" s="1"/>
      <c r="B41" s="1"/>
      <c r="C41" s="1"/>
      <c r="G41" s="14"/>
      <c r="H41" s="4"/>
      <c r="I41" s="56"/>
      <c r="J41" s="4"/>
      <c r="K41" s="14"/>
    </row>
    <row r="42" spans="1:13" ht="16.5" customHeight="1" x14ac:dyDescent="0.25">
      <c r="A42" s="1" t="s">
        <v>16</v>
      </c>
      <c r="G42" s="20">
        <f>SUM(G29:G40)</f>
        <v>450906001</v>
      </c>
      <c r="H42" s="4"/>
      <c r="I42" s="57">
        <f>SUM(I29:I40)</f>
        <v>456349800</v>
      </c>
      <c r="J42" s="4"/>
      <c r="K42" s="20">
        <f>SUM(K29:K41)</f>
        <v>410882034</v>
      </c>
      <c r="M42" s="57">
        <f>SUM(M29:M41)</f>
        <v>458184927</v>
      </c>
    </row>
    <row r="43" spans="1:13" ht="15" customHeight="1" x14ac:dyDescent="0.25">
      <c r="G43" s="14"/>
      <c r="H43" s="4"/>
      <c r="I43" s="56"/>
      <c r="J43" s="4"/>
      <c r="K43" s="14"/>
    </row>
    <row r="44" spans="1:13" ht="16.5" customHeight="1" thickBot="1" x14ac:dyDescent="0.3">
      <c r="A44" s="1" t="s">
        <v>17</v>
      </c>
      <c r="G44" s="21">
        <f>SUM(G25+G42)</f>
        <v>756219398</v>
      </c>
      <c r="H44" s="4"/>
      <c r="I44" s="63">
        <f>SUM(I25+I42)</f>
        <v>704196383</v>
      </c>
      <c r="J44" s="4"/>
      <c r="K44" s="21">
        <f>SUM(K25+K42)</f>
        <v>704125631</v>
      </c>
      <c r="M44" s="63">
        <f>SUM(M25+M42)</f>
        <v>670420030</v>
      </c>
    </row>
    <row r="45" spans="1:13" ht="16.5" customHeight="1" thickTop="1" x14ac:dyDescent="0.25">
      <c r="A45" s="1"/>
      <c r="G45" s="4"/>
      <c r="H45" s="4"/>
      <c r="I45" s="56"/>
      <c r="J45" s="4"/>
    </row>
    <row r="46" spans="1:13" ht="16.5" customHeight="1" x14ac:dyDescent="0.25">
      <c r="A46" s="1"/>
      <c r="G46" s="4"/>
      <c r="H46" s="4"/>
      <c r="I46" s="56"/>
      <c r="J46" s="4"/>
    </row>
    <row r="47" spans="1:13" ht="16.5" customHeight="1" x14ac:dyDescent="0.25">
      <c r="A47" s="1"/>
      <c r="G47" s="4"/>
      <c r="H47" s="4"/>
      <c r="I47" s="56"/>
      <c r="J47" s="4"/>
    </row>
    <row r="48" spans="1:13" ht="16.5" customHeight="1" x14ac:dyDescent="0.2">
      <c r="A48" s="202" t="s">
        <v>146</v>
      </c>
      <c r="B48" s="203"/>
      <c r="C48" s="203"/>
      <c r="D48" s="203"/>
      <c r="E48" s="203"/>
      <c r="F48" s="203"/>
      <c r="G48" s="203"/>
      <c r="H48" s="203"/>
      <c r="I48" s="203"/>
      <c r="J48" s="203"/>
      <c r="K48" s="203"/>
      <c r="L48" s="203"/>
      <c r="M48" s="203"/>
    </row>
    <row r="49" spans="1:13" ht="16.5" customHeight="1" x14ac:dyDescent="0.2">
      <c r="A49" s="202" t="s">
        <v>147</v>
      </c>
      <c r="B49" s="203"/>
      <c r="C49" s="203"/>
      <c r="D49" s="203"/>
      <c r="E49" s="203"/>
      <c r="F49" s="203"/>
      <c r="G49" s="203"/>
      <c r="H49" s="203"/>
      <c r="I49" s="203"/>
      <c r="J49" s="203"/>
      <c r="K49" s="203"/>
      <c r="L49" s="203"/>
      <c r="M49" s="203"/>
    </row>
    <row r="50" spans="1:13" ht="13.5" customHeight="1" x14ac:dyDescent="0.25">
      <c r="A50" s="1"/>
      <c r="B50" s="1"/>
      <c r="C50" s="1"/>
      <c r="D50" s="1"/>
      <c r="E50" s="1"/>
      <c r="F50" s="1"/>
      <c r="G50" s="1"/>
      <c r="H50" s="1"/>
      <c r="I50" s="124"/>
      <c r="J50" s="1"/>
      <c r="K50" s="1"/>
      <c r="L50" s="1"/>
      <c r="M50" s="124"/>
    </row>
    <row r="51" spans="1:13" ht="22.35" customHeight="1" x14ac:dyDescent="0.25">
      <c r="A51" s="201" t="s">
        <v>18</v>
      </c>
      <c r="B51" s="201"/>
      <c r="C51" s="201"/>
      <c r="D51" s="201"/>
      <c r="E51" s="201"/>
      <c r="F51" s="201"/>
      <c r="G51" s="201"/>
      <c r="H51" s="201"/>
      <c r="I51" s="201"/>
      <c r="J51" s="201"/>
      <c r="K51" s="201"/>
      <c r="L51" s="201"/>
      <c r="M51" s="201"/>
    </row>
    <row r="52" spans="1:13" ht="16.5" customHeight="1" x14ac:dyDescent="0.25">
      <c r="A52" s="1" t="s">
        <v>72</v>
      </c>
      <c r="B52" s="1"/>
      <c r="C52" s="1"/>
      <c r="D52" s="1"/>
    </row>
    <row r="53" spans="1:13" ht="16.5" customHeight="1" x14ac:dyDescent="0.25">
      <c r="A53" s="1" t="s">
        <v>0</v>
      </c>
      <c r="B53" s="1"/>
      <c r="C53" s="1"/>
      <c r="D53" s="1"/>
    </row>
    <row r="54" spans="1:13" ht="16.5" customHeight="1" x14ac:dyDescent="0.25">
      <c r="A54" s="5" t="str">
        <f>A3</f>
        <v>As at 31 December 2023</v>
      </c>
      <c r="B54" s="5"/>
      <c r="C54" s="5"/>
      <c r="D54" s="5"/>
      <c r="E54" s="6"/>
      <c r="F54" s="7"/>
      <c r="G54" s="7"/>
      <c r="H54" s="7"/>
      <c r="I54" s="65"/>
      <c r="J54" s="7"/>
      <c r="K54" s="8"/>
      <c r="L54" s="8"/>
      <c r="M54" s="57"/>
    </row>
    <row r="55" spans="1:13" ht="16.5" customHeight="1" x14ac:dyDescent="0.25">
      <c r="A55" s="1"/>
      <c r="B55" s="1"/>
      <c r="C55" s="1"/>
      <c r="D55" s="1"/>
    </row>
    <row r="56" spans="1:13" ht="16.5" customHeight="1" x14ac:dyDescent="0.25">
      <c r="A56" s="1"/>
      <c r="B56" s="1"/>
      <c r="C56" s="1"/>
      <c r="D56" s="1"/>
    </row>
    <row r="57" spans="1:13" ht="16.5" customHeight="1" x14ac:dyDescent="0.25">
      <c r="G57" s="199" t="s">
        <v>1</v>
      </c>
      <c r="H57" s="199"/>
      <c r="I57" s="199"/>
      <c r="K57" s="200" t="s">
        <v>2</v>
      </c>
      <c r="L57" s="200"/>
      <c r="M57" s="200"/>
    </row>
    <row r="58" spans="1:13" ht="16.5" customHeight="1" x14ac:dyDescent="0.25">
      <c r="G58" s="197" t="s">
        <v>3</v>
      </c>
      <c r="H58" s="197"/>
      <c r="I58" s="197"/>
      <c r="J58" s="139"/>
      <c r="K58" s="198" t="s">
        <v>4</v>
      </c>
      <c r="L58" s="198"/>
      <c r="M58" s="198"/>
    </row>
    <row r="59" spans="1:13" ht="16.5" customHeight="1" x14ac:dyDescent="0.25">
      <c r="G59" s="9" t="s">
        <v>166</v>
      </c>
      <c r="H59" s="1"/>
      <c r="I59" s="58" t="s">
        <v>69</v>
      </c>
      <c r="J59" s="1"/>
      <c r="K59" s="9" t="s">
        <v>166</v>
      </c>
      <c r="L59" s="1"/>
      <c r="M59" s="58" t="s">
        <v>69</v>
      </c>
    </row>
    <row r="60" spans="1:13" ht="16.5" customHeight="1" x14ac:dyDescent="0.25">
      <c r="E60" s="140" t="s">
        <v>5</v>
      </c>
      <c r="F60" s="1"/>
      <c r="G60" s="10" t="s">
        <v>6</v>
      </c>
      <c r="H60" s="11"/>
      <c r="I60" s="59" t="s">
        <v>6</v>
      </c>
      <c r="J60" s="11"/>
      <c r="K60" s="10" t="s">
        <v>6</v>
      </c>
      <c r="L60" s="11"/>
      <c r="M60" s="59" t="s">
        <v>6</v>
      </c>
    </row>
    <row r="61" spans="1:13" ht="16.5" customHeight="1" x14ac:dyDescent="0.25">
      <c r="E61" s="139"/>
      <c r="F61" s="1"/>
      <c r="G61" s="12"/>
      <c r="H61" s="11"/>
      <c r="I61" s="60"/>
      <c r="J61" s="11"/>
      <c r="K61" s="12"/>
      <c r="L61" s="11"/>
      <c r="M61" s="60"/>
    </row>
    <row r="62" spans="1:13" ht="16.5" customHeight="1" x14ac:dyDescent="0.25">
      <c r="A62" s="1" t="s">
        <v>19</v>
      </c>
      <c r="G62" s="13"/>
      <c r="K62" s="14"/>
    </row>
    <row r="63" spans="1:13" ht="16.5" customHeight="1" x14ac:dyDescent="0.25">
      <c r="A63" s="1"/>
      <c r="B63" s="1"/>
      <c r="C63" s="1"/>
      <c r="G63" s="13"/>
      <c r="K63" s="14"/>
    </row>
    <row r="64" spans="1:13" ht="16.5" customHeight="1" x14ac:dyDescent="0.25">
      <c r="A64" s="1" t="s">
        <v>20</v>
      </c>
      <c r="G64" s="13"/>
      <c r="K64" s="14"/>
    </row>
    <row r="65" spans="1:13" ht="16.5" customHeight="1" x14ac:dyDescent="0.25">
      <c r="A65" s="1"/>
      <c r="B65" s="1"/>
      <c r="C65" s="1"/>
      <c r="G65" s="13"/>
      <c r="K65" s="14"/>
    </row>
    <row r="66" spans="1:13" ht="16.5" customHeight="1" x14ac:dyDescent="0.25">
      <c r="A66" s="69" t="s">
        <v>185</v>
      </c>
      <c r="E66" s="16">
        <v>23.1</v>
      </c>
      <c r="G66" s="14">
        <v>4000000</v>
      </c>
      <c r="H66" s="4"/>
      <c r="I66" s="56">
        <v>0</v>
      </c>
      <c r="J66" s="4"/>
      <c r="K66" s="14">
        <v>0</v>
      </c>
      <c r="L66" s="24"/>
      <c r="M66" s="56">
        <v>0</v>
      </c>
    </row>
    <row r="67" spans="1:13" ht="16.5" customHeight="1" x14ac:dyDescent="0.25">
      <c r="A67" s="69" t="s">
        <v>84</v>
      </c>
      <c r="B67" s="23"/>
      <c r="C67" s="23"/>
      <c r="D67" s="23"/>
      <c r="E67" s="2">
        <v>24</v>
      </c>
      <c r="G67" s="14">
        <v>34536084</v>
      </c>
      <c r="H67" s="4"/>
      <c r="I67" s="56">
        <v>28462256</v>
      </c>
      <c r="J67" s="4"/>
      <c r="K67" s="14">
        <v>34086663</v>
      </c>
      <c r="L67" s="24"/>
      <c r="M67" s="56">
        <v>30061470</v>
      </c>
    </row>
    <row r="68" spans="1:13" ht="16.5" customHeight="1" x14ac:dyDescent="0.25">
      <c r="A68" s="69" t="s">
        <v>160</v>
      </c>
      <c r="G68" s="14"/>
      <c r="H68" s="4"/>
      <c r="I68" s="56"/>
      <c r="J68" s="4"/>
      <c r="K68" s="14"/>
      <c r="L68" s="24"/>
    </row>
    <row r="69" spans="1:13" ht="16.5" customHeight="1" x14ac:dyDescent="0.25">
      <c r="A69" s="69"/>
      <c r="B69" s="3" t="s">
        <v>186</v>
      </c>
      <c r="E69" s="118" t="s">
        <v>153</v>
      </c>
      <c r="G69" s="14">
        <v>5422967</v>
      </c>
      <c r="H69" s="4"/>
      <c r="I69" s="56">
        <v>4934241</v>
      </c>
      <c r="J69" s="4"/>
      <c r="K69" s="14">
        <v>0</v>
      </c>
      <c r="L69" s="24"/>
      <c r="M69" s="56">
        <v>0</v>
      </c>
    </row>
    <row r="70" spans="1:13" ht="16.5" customHeight="1" x14ac:dyDescent="0.25">
      <c r="A70" s="68" t="s">
        <v>85</v>
      </c>
      <c r="B70" s="68"/>
      <c r="C70" s="69"/>
      <c r="D70" s="69"/>
      <c r="E70" s="2">
        <v>25</v>
      </c>
      <c r="G70" s="14">
        <v>11697840</v>
      </c>
      <c r="H70" s="4"/>
      <c r="I70" s="56">
        <v>13050348</v>
      </c>
      <c r="J70" s="4"/>
      <c r="K70" s="14">
        <v>8902742</v>
      </c>
      <c r="L70" s="24"/>
      <c r="M70" s="56">
        <v>7690063</v>
      </c>
    </row>
    <row r="71" spans="1:13" ht="16.5" customHeight="1" x14ac:dyDescent="0.25">
      <c r="A71" s="68" t="s">
        <v>86</v>
      </c>
      <c r="C71" s="1"/>
      <c r="G71" s="14">
        <v>5573092</v>
      </c>
      <c r="H71" s="4"/>
      <c r="I71" s="56">
        <v>3475987</v>
      </c>
      <c r="J71" s="4"/>
      <c r="K71" s="14">
        <v>5573092</v>
      </c>
      <c r="M71" s="56">
        <v>2391449</v>
      </c>
    </row>
    <row r="72" spans="1:13" ht="16.5" customHeight="1" x14ac:dyDescent="0.25">
      <c r="A72" s="69" t="s">
        <v>21</v>
      </c>
      <c r="E72" s="3"/>
      <c r="G72" s="18">
        <v>1330522</v>
      </c>
      <c r="I72" s="62">
        <v>1185400</v>
      </c>
      <c r="K72" s="18">
        <v>1066168</v>
      </c>
      <c r="L72" s="25"/>
      <c r="M72" s="62">
        <v>929876</v>
      </c>
    </row>
    <row r="73" spans="1:13" ht="16.5" customHeight="1" x14ac:dyDescent="0.25">
      <c r="A73" s="1"/>
      <c r="B73" s="1"/>
      <c r="C73" s="1"/>
      <c r="G73" s="14"/>
      <c r="H73" s="4"/>
      <c r="I73" s="56"/>
      <c r="J73" s="4"/>
      <c r="K73" s="14"/>
    </row>
    <row r="74" spans="1:13" ht="16.5" customHeight="1" x14ac:dyDescent="0.25">
      <c r="A74" s="26" t="s">
        <v>22</v>
      </c>
      <c r="G74" s="20">
        <f>SUM(G66:G73)</f>
        <v>62560505</v>
      </c>
      <c r="H74" s="4"/>
      <c r="I74" s="57">
        <f>SUM(I66:I73)</f>
        <v>51108232</v>
      </c>
      <c r="J74" s="4"/>
      <c r="K74" s="20">
        <f>SUM(K66:K73)</f>
        <v>49628665</v>
      </c>
      <c r="M74" s="57">
        <f>SUM(M66:M73)</f>
        <v>41072858</v>
      </c>
    </row>
    <row r="75" spans="1:13" ht="16.5" customHeight="1" x14ac:dyDescent="0.25">
      <c r="A75" s="27"/>
      <c r="B75" s="1"/>
      <c r="C75" s="1"/>
      <c r="G75" s="14"/>
      <c r="H75" s="4"/>
      <c r="I75" s="56"/>
      <c r="J75" s="4"/>
      <c r="K75" s="14"/>
    </row>
    <row r="76" spans="1:13" ht="16.5" customHeight="1" x14ac:dyDescent="0.25">
      <c r="A76" s="26" t="s">
        <v>23</v>
      </c>
      <c r="B76" s="1"/>
      <c r="C76" s="1"/>
      <c r="G76" s="14"/>
      <c r="H76" s="4"/>
      <c r="I76" s="56"/>
      <c r="J76" s="4"/>
      <c r="K76" s="14"/>
    </row>
    <row r="77" spans="1:13" ht="16.350000000000001" customHeight="1" x14ac:dyDescent="0.25">
      <c r="A77" s="1"/>
      <c r="B77" s="1"/>
      <c r="C77" s="1"/>
      <c r="G77" s="14"/>
      <c r="H77" s="4"/>
      <c r="I77" s="56"/>
      <c r="J77" s="4"/>
      <c r="K77" s="14"/>
    </row>
    <row r="78" spans="1:13" ht="16.350000000000001" customHeight="1" x14ac:dyDescent="0.25">
      <c r="A78" s="3" t="s">
        <v>160</v>
      </c>
      <c r="B78" s="1"/>
      <c r="C78" s="1"/>
      <c r="E78" s="118" t="s">
        <v>153</v>
      </c>
      <c r="G78" s="14">
        <v>12202705</v>
      </c>
      <c r="H78" s="4"/>
      <c r="I78" s="56">
        <v>6065759</v>
      </c>
      <c r="J78" s="4"/>
      <c r="K78" s="14">
        <v>0</v>
      </c>
      <c r="M78" s="56">
        <v>0</v>
      </c>
    </row>
    <row r="79" spans="1:13" ht="16.5" customHeight="1" x14ac:dyDescent="0.25">
      <c r="A79" s="69" t="s">
        <v>87</v>
      </c>
      <c r="B79" s="69"/>
      <c r="C79" s="1"/>
      <c r="E79" s="2">
        <v>25</v>
      </c>
      <c r="G79" s="14">
        <v>12471289</v>
      </c>
      <c r="H79" s="4"/>
      <c r="I79" s="56">
        <v>17200157</v>
      </c>
      <c r="J79" s="4"/>
      <c r="K79" s="14">
        <v>7474672</v>
      </c>
      <c r="M79" s="56">
        <v>16082271</v>
      </c>
    </row>
    <row r="80" spans="1:13" ht="16.5" customHeight="1" x14ac:dyDescent="0.25">
      <c r="A80" s="69" t="s">
        <v>88</v>
      </c>
      <c r="B80" s="69"/>
      <c r="C80" s="1"/>
      <c r="E80" s="2">
        <v>26</v>
      </c>
      <c r="G80" s="14">
        <v>24021648</v>
      </c>
      <c r="H80" s="4"/>
      <c r="I80" s="56">
        <v>24750103</v>
      </c>
      <c r="J80" s="4"/>
      <c r="K80" s="14">
        <v>18431284</v>
      </c>
      <c r="M80" s="56">
        <v>19730712</v>
      </c>
    </row>
    <row r="81" spans="1:13" ht="16.5" customHeight="1" x14ac:dyDescent="0.25">
      <c r="A81" s="69" t="s">
        <v>156</v>
      </c>
      <c r="B81" s="69"/>
      <c r="C81" s="1"/>
      <c r="E81" s="2">
        <v>27</v>
      </c>
      <c r="G81" s="18">
        <v>1525748</v>
      </c>
      <c r="H81" s="4"/>
      <c r="I81" s="62">
        <v>1767088</v>
      </c>
      <c r="J81" s="4"/>
      <c r="K81" s="18">
        <v>0</v>
      </c>
      <c r="M81" s="62">
        <v>0</v>
      </c>
    </row>
    <row r="82" spans="1:13" ht="16.350000000000001" customHeight="1" x14ac:dyDescent="0.25">
      <c r="A82" s="27"/>
      <c r="B82" s="1"/>
      <c r="C82" s="1"/>
      <c r="G82" s="14"/>
      <c r="H82" s="4"/>
      <c r="I82" s="56"/>
      <c r="J82" s="4"/>
      <c r="K82" s="14"/>
    </row>
    <row r="83" spans="1:13" ht="16.5" customHeight="1" x14ac:dyDescent="0.25">
      <c r="A83" s="26" t="s">
        <v>24</v>
      </c>
      <c r="B83" s="1"/>
      <c r="C83" s="1"/>
      <c r="G83" s="20">
        <f>SUM(G78:G81)</f>
        <v>50221390</v>
      </c>
      <c r="H83" s="4"/>
      <c r="I83" s="57">
        <f>SUM(I78:I81)</f>
        <v>49783107</v>
      </c>
      <c r="J83" s="4"/>
      <c r="K83" s="20">
        <f>SUM(K78:K81)</f>
        <v>25905956</v>
      </c>
      <c r="M83" s="57">
        <f>SUM(M78:M81)</f>
        <v>35812983</v>
      </c>
    </row>
    <row r="84" spans="1:13" ht="16.5" customHeight="1" x14ac:dyDescent="0.25">
      <c r="A84" s="27"/>
      <c r="B84" s="1"/>
      <c r="C84" s="1"/>
      <c r="G84" s="14"/>
      <c r="H84" s="4"/>
      <c r="I84" s="56"/>
      <c r="J84" s="4"/>
      <c r="K84" s="14"/>
    </row>
    <row r="85" spans="1:13" ht="16.5" customHeight="1" x14ac:dyDescent="0.25">
      <c r="A85" s="26" t="s">
        <v>25</v>
      </c>
      <c r="B85" s="1"/>
      <c r="G85" s="20">
        <f>SUM(G83,G74)</f>
        <v>112781895</v>
      </c>
      <c r="H85" s="4"/>
      <c r="I85" s="57">
        <f>SUM(I83,I74)</f>
        <v>100891339</v>
      </c>
      <c r="J85" s="4"/>
      <c r="K85" s="20">
        <f>SUM(K83,K74)</f>
        <v>75534621</v>
      </c>
      <c r="M85" s="57">
        <f>SUM(M83,M74)</f>
        <v>76885841</v>
      </c>
    </row>
    <row r="86" spans="1:13" ht="16.5" customHeight="1" x14ac:dyDescent="0.25">
      <c r="A86" s="26"/>
      <c r="B86" s="1"/>
      <c r="G86" s="4"/>
      <c r="H86" s="4"/>
      <c r="I86" s="56"/>
      <c r="J86" s="4"/>
    </row>
    <row r="87" spans="1:13" ht="16.5" customHeight="1" x14ac:dyDescent="0.25">
      <c r="A87" s="26"/>
      <c r="B87" s="1"/>
      <c r="G87" s="4"/>
      <c r="H87" s="4"/>
      <c r="I87" s="56"/>
      <c r="J87" s="4"/>
    </row>
    <row r="88" spans="1:13" ht="16.5" customHeight="1" x14ac:dyDescent="0.25">
      <c r="A88" s="26"/>
      <c r="B88" s="1"/>
      <c r="G88" s="4"/>
      <c r="H88" s="4"/>
      <c r="I88" s="56"/>
      <c r="J88" s="4"/>
    </row>
    <row r="89" spans="1:13" ht="16.5" customHeight="1" x14ac:dyDescent="0.25">
      <c r="A89" s="26"/>
      <c r="B89" s="1"/>
      <c r="G89" s="4"/>
      <c r="H89" s="4"/>
      <c r="I89" s="56"/>
      <c r="J89" s="4"/>
    </row>
    <row r="90" spans="1:13" ht="16.5" customHeight="1" x14ac:dyDescent="0.25">
      <c r="A90" s="26"/>
      <c r="B90" s="1"/>
      <c r="G90" s="4"/>
      <c r="H90" s="4"/>
      <c r="I90" s="56"/>
      <c r="J90" s="4"/>
    </row>
    <row r="91" spans="1:13" ht="16.5" customHeight="1" x14ac:dyDescent="0.25">
      <c r="A91" s="26"/>
      <c r="B91" s="1"/>
      <c r="G91" s="4"/>
      <c r="H91" s="4"/>
      <c r="I91" s="56"/>
      <c r="J91" s="4"/>
    </row>
    <row r="92" spans="1:13" ht="16.5" customHeight="1" x14ac:dyDescent="0.25">
      <c r="A92" s="26"/>
      <c r="B92" s="1"/>
      <c r="G92" s="4"/>
      <c r="H92" s="4"/>
      <c r="I92" s="56"/>
      <c r="J92" s="4"/>
    </row>
    <row r="93" spans="1:13" ht="16.5" customHeight="1" x14ac:dyDescent="0.25">
      <c r="A93" s="26"/>
      <c r="B93" s="1"/>
      <c r="G93" s="4"/>
      <c r="H93" s="4"/>
      <c r="I93" s="56"/>
      <c r="J93" s="4"/>
    </row>
    <row r="94" spans="1:13" ht="16.5" customHeight="1" x14ac:dyDescent="0.25">
      <c r="A94" s="26"/>
      <c r="B94" s="1"/>
      <c r="G94" s="4"/>
      <c r="H94" s="4"/>
      <c r="I94" s="56"/>
      <c r="J94" s="4"/>
    </row>
    <row r="95" spans="1:13" ht="16.5" customHeight="1" x14ac:dyDescent="0.25">
      <c r="A95" s="26"/>
      <c r="B95" s="1"/>
      <c r="G95" s="4"/>
      <c r="H95" s="4"/>
      <c r="I95" s="56"/>
      <c r="J95" s="4"/>
    </row>
    <row r="96" spans="1:13" ht="16.5" customHeight="1" x14ac:dyDescent="0.25">
      <c r="A96" s="26"/>
      <c r="B96" s="1"/>
      <c r="G96" s="4"/>
      <c r="H96" s="4"/>
      <c r="I96" s="56"/>
      <c r="J96" s="4"/>
    </row>
    <row r="97" spans="1:13" ht="16.5" customHeight="1" x14ac:dyDescent="0.25">
      <c r="A97" s="26"/>
      <c r="B97" s="1"/>
      <c r="G97" s="4"/>
      <c r="H97" s="4"/>
      <c r="I97" s="56"/>
      <c r="J97" s="4"/>
    </row>
    <row r="98" spans="1:13" ht="21" customHeight="1" x14ac:dyDescent="0.25">
      <c r="A98" s="26"/>
      <c r="B98" s="1"/>
      <c r="G98" s="4"/>
      <c r="H98" s="4"/>
      <c r="I98" s="56"/>
      <c r="J98" s="4"/>
    </row>
    <row r="99" spans="1:13" ht="16.5" customHeight="1" x14ac:dyDescent="0.25">
      <c r="A99" s="26"/>
      <c r="B99" s="1"/>
      <c r="G99" s="4"/>
      <c r="H99" s="4"/>
      <c r="I99" s="56"/>
      <c r="J99" s="4"/>
    </row>
    <row r="100" spans="1:13" ht="18.75" customHeight="1" x14ac:dyDescent="0.25">
      <c r="A100" s="26"/>
      <c r="B100" s="1"/>
      <c r="G100" s="4"/>
      <c r="H100" s="4"/>
      <c r="I100" s="56"/>
      <c r="J100" s="4"/>
    </row>
    <row r="101" spans="1:13" ht="22.35" customHeight="1" x14ac:dyDescent="0.25">
      <c r="A101" s="196" t="str">
        <f>+A51</f>
        <v>The accompanying notes are an integral part of these consolidated and separate financial statements.</v>
      </c>
      <c r="B101" s="196"/>
      <c r="C101" s="196"/>
      <c r="D101" s="196"/>
      <c r="E101" s="196"/>
      <c r="F101" s="196"/>
      <c r="G101" s="196"/>
      <c r="H101" s="196"/>
      <c r="I101" s="196"/>
      <c r="J101" s="196"/>
      <c r="K101" s="196"/>
      <c r="L101" s="196"/>
      <c r="M101" s="196"/>
    </row>
    <row r="102" spans="1:13" ht="16.5" customHeight="1" x14ac:dyDescent="0.25">
      <c r="A102" s="1" t="s">
        <v>72</v>
      </c>
      <c r="B102" s="1"/>
      <c r="C102" s="1"/>
      <c r="D102" s="1"/>
    </row>
    <row r="103" spans="1:13" ht="16.5" customHeight="1" x14ac:dyDescent="0.25">
      <c r="A103" s="1" t="s">
        <v>148</v>
      </c>
      <c r="B103" s="1"/>
      <c r="C103" s="1"/>
      <c r="D103" s="1"/>
    </row>
    <row r="104" spans="1:13" ht="16.5" customHeight="1" x14ac:dyDescent="0.25">
      <c r="A104" s="5" t="str">
        <f>A54</f>
        <v>As at 31 December 2023</v>
      </c>
      <c r="B104" s="5"/>
      <c r="C104" s="5"/>
      <c r="D104" s="5"/>
      <c r="E104" s="6"/>
      <c r="F104" s="7"/>
      <c r="G104" s="7"/>
      <c r="H104" s="7"/>
      <c r="I104" s="65"/>
      <c r="J104" s="7"/>
      <c r="K104" s="8"/>
      <c r="L104" s="8"/>
      <c r="M104" s="57"/>
    </row>
    <row r="107" spans="1:13" ht="16.5" customHeight="1" x14ac:dyDescent="0.25">
      <c r="G107" s="199" t="s">
        <v>1</v>
      </c>
      <c r="H107" s="199"/>
      <c r="I107" s="199"/>
      <c r="K107" s="200" t="s">
        <v>2</v>
      </c>
      <c r="L107" s="200"/>
      <c r="M107" s="200"/>
    </row>
    <row r="108" spans="1:13" ht="16.5" customHeight="1" x14ac:dyDescent="0.25">
      <c r="G108" s="197" t="s">
        <v>3</v>
      </c>
      <c r="H108" s="197"/>
      <c r="I108" s="197"/>
      <c r="J108" s="139"/>
      <c r="K108" s="198" t="s">
        <v>4</v>
      </c>
      <c r="L108" s="198"/>
      <c r="M108" s="198"/>
    </row>
    <row r="109" spans="1:13" ht="16.5" customHeight="1" x14ac:dyDescent="0.25">
      <c r="G109" s="9" t="s">
        <v>166</v>
      </c>
      <c r="H109" s="1"/>
      <c r="I109" s="58" t="s">
        <v>69</v>
      </c>
      <c r="J109" s="1"/>
      <c r="K109" s="9" t="s">
        <v>166</v>
      </c>
      <c r="L109" s="1"/>
      <c r="M109" s="58" t="s">
        <v>69</v>
      </c>
    </row>
    <row r="110" spans="1:13" ht="16.5" customHeight="1" x14ac:dyDescent="0.25">
      <c r="E110" s="140" t="s">
        <v>5</v>
      </c>
      <c r="F110" s="1"/>
      <c r="G110" s="10" t="s">
        <v>6</v>
      </c>
      <c r="H110" s="11"/>
      <c r="I110" s="59" t="s">
        <v>6</v>
      </c>
      <c r="J110" s="11"/>
      <c r="K110" s="10" t="s">
        <v>6</v>
      </c>
      <c r="L110" s="11"/>
      <c r="M110" s="59" t="s">
        <v>6</v>
      </c>
    </row>
    <row r="111" spans="1:13" ht="16.5" customHeight="1" x14ac:dyDescent="0.25">
      <c r="E111" s="139"/>
      <c r="F111" s="1"/>
      <c r="G111" s="12"/>
      <c r="H111" s="11"/>
      <c r="I111" s="60"/>
      <c r="J111" s="11"/>
      <c r="K111" s="12"/>
      <c r="L111" s="11"/>
      <c r="M111" s="60"/>
    </row>
    <row r="112" spans="1:13" ht="16.5" customHeight="1" x14ac:dyDescent="0.25">
      <c r="A112" s="1" t="s">
        <v>149</v>
      </c>
      <c r="G112" s="13"/>
      <c r="K112" s="14"/>
    </row>
    <row r="113" spans="1:13" ht="16.5" customHeight="1" x14ac:dyDescent="0.25">
      <c r="A113" s="1"/>
      <c r="G113" s="13"/>
      <c r="K113" s="14"/>
    </row>
    <row r="114" spans="1:13" ht="16.5" customHeight="1" x14ac:dyDescent="0.25">
      <c r="A114" s="1" t="s">
        <v>26</v>
      </c>
      <c r="G114" s="13"/>
      <c r="K114" s="14"/>
    </row>
    <row r="115" spans="1:13" ht="16.5" customHeight="1" x14ac:dyDescent="0.25">
      <c r="A115" s="1"/>
      <c r="B115" s="1"/>
      <c r="C115" s="1"/>
      <c r="G115" s="13"/>
      <c r="K115" s="14"/>
    </row>
    <row r="116" spans="1:13" ht="16.5" customHeight="1" x14ac:dyDescent="0.25">
      <c r="A116" s="23" t="s">
        <v>27</v>
      </c>
      <c r="B116" s="23"/>
      <c r="E116" s="2">
        <v>28</v>
      </c>
      <c r="G116" s="13"/>
      <c r="K116" s="14"/>
    </row>
    <row r="117" spans="1:13" ht="16.5" customHeight="1" x14ac:dyDescent="0.25">
      <c r="A117" s="23"/>
      <c r="B117" s="70" t="s">
        <v>89</v>
      </c>
      <c r="C117" s="69"/>
      <c r="D117" s="69"/>
      <c r="G117" s="13"/>
      <c r="K117" s="28"/>
      <c r="L117" s="15"/>
      <c r="M117" s="67"/>
    </row>
    <row r="118" spans="1:13" ht="16.5" customHeight="1" x14ac:dyDescent="0.25">
      <c r="B118" s="69"/>
      <c r="C118" s="69" t="s">
        <v>170</v>
      </c>
      <c r="D118" s="69"/>
      <c r="G118" s="13"/>
      <c r="K118" s="13"/>
      <c r="L118" s="3"/>
      <c r="M118" s="64"/>
    </row>
    <row r="119" spans="1:13" ht="16.5" customHeight="1" thickBot="1" x14ac:dyDescent="0.3">
      <c r="B119" s="69"/>
      <c r="C119" s="68"/>
      <c r="D119" s="70" t="s">
        <v>171</v>
      </c>
      <c r="G119" s="29">
        <v>307134600</v>
      </c>
      <c r="H119" s="4"/>
      <c r="J119" s="4"/>
      <c r="K119" s="29">
        <v>307134600</v>
      </c>
      <c r="M119" s="64"/>
    </row>
    <row r="120" spans="1:13" ht="16.5" customHeight="1" thickTop="1" x14ac:dyDescent="0.25">
      <c r="B120" s="69"/>
      <c r="C120" s="69" t="s">
        <v>90</v>
      </c>
      <c r="D120" s="69"/>
      <c r="G120" s="13"/>
      <c r="K120" s="13"/>
      <c r="L120" s="3"/>
      <c r="M120" s="64"/>
    </row>
    <row r="121" spans="1:13" ht="16.5" customHeight="1" thickBot="1" x14ac:dyDescent="0.3">
      <c r="B121" s="69"/>
      <c r="C121" s="68"/>
      <c r="D121" s="70" t="s">
        <v>91</v>
      </c>
      <c r="G121" s="13"/>
      <c r="H121" s="4"/>
      <c r="I121" s="66">
        <v>242134600</v>
      </c>
      <c r="J121" s="4"/>
      <c r="K121" s="28"/>
      <c r="M121" s="66">
        <v>242134600</v>
      </c>
    </row>
    <row r="122" spans="1:13" ht="16.5" customHeight="1" thickTop="1" x14ac:dyDescent="0.25">
      <c r="A122" s="1"/>
      <c r="B122" s="1"/>
      <c r="C122" s="1"/>
      <c r="G122" s="13"/>
      <c r="H122" s="4"/>
      <c r="I122" s="56"/>
      <c r="J122" s="4"/>
      <c r="K122" s="28"/>
    </row>
    <row r="123" spans="1:13" ht="16.5" customHeight="1" x14ac:dyDescent="0.25">
      <c r="B123" s="69" t="s">
        <v>28</v>
      </c>
      <c r="C123" s="69"/>
      <c r="D123" s="69"/>
      <c r="G123" s="28"/>
      <c r="H123" s="15"/>
      <c r="I123" s="67"/>
      <c r="J123" s="15"/>
      <c r="K123" s="28"/>
      <c r="L123" s="15"/>
      <c r="M123" s="67"/>
    </row>
    <row r="124" spans="1:13" ht="16.5" customHeight="1" x14ac:dyDescent="0.25">
      <c r="B124" s="69"/>
      <c r="C124" s="69" t="s">
        <v>188</v>
      </c>
      <c r="D124" s="69"/>
      <c r="G124" s="13"/>
      <c r="K124" s="13"/>
      <c r="L124" s="3"/>
      <c r="M124" s="64"/>
    </row>
    <row r="125" spans="1:13" ht="16.5" customHeight="1" x14ac:dyDescent="0.25">
      <c r="B125" s="69"/>
      <c r="C125" s="68"/>
      <c r="D125" s="70" t="s">
        <v>171</v>
      </c>
      <c r="G125" s="14">
        <v>242134600</v>
      </c>
      <c r="H125" s="4"/>
      <c r="I125" s="56">
        <v>0</v>
      </c>
      <c r="J125" s="4"/>
      <c r="K125" s="14">
        <v>242134600</v>
      </c>
      <c r="M125" s="56">
        <v>0</v>
      </c>
    </row>
    <row r="126" spans="1:13" ht="16.5" customHeight="1" x14ac:dyDescent="0.25">
      <c r="B126" s="69"/>
      <c r="C126" s="69" t="s">
        <v>90</v>
      </c>
      <c r="D126" s="69"/>
      <c r="G126" s="13"/>
      <c r="K126" s="13"/>
      <c r="L126" s="3"/>
      <c r="M126" s="64"/>
    </row>
    <row r="127" spans="1:13" ht="16.5" customHeight="1" x14ac:dyDescent="0.25">
      <c r="B127" s="69"/>
      <c r="C127" s="68"/>
      <c r="D127" s="70" t="s">
        <v>91</v>
      </c>
      <c r="G127" s="14">
        <v>0</v>
      </c>
      <c r="H127" s="4"/>
      <c r="I127" s="56">
        <v>242134600</v>
      </c>
      <c r="J127" s="4"/>
      <c r="K127" s="14">
        <v>0</v>
      </c>
      <c r="M127" s="56">
        <v>242134600</v>
      </c>
    </row>
    <row r="128" spans="1:13" ht="16.5" customHeight="1" x14ac:dyDescent="0.25">
      <c r="A128" s="69" t="s">
        <v>92</v>
      </c>
      <c r="G128" s="14">
        <v>139913762</v>
      </c>
      <c r="H128" s="4"/>
      <c r="I128" s="56">
        <v>139913762</v>
      </c>
      <c r="J128" s="4"/>
      <c r="K128" s="14">
        <v>139913762</v>
      </c>
      <c r="M128" s="56">
        <v>139913762</v>
      </c>
    </row>
    <row r="129" spans="1:13" ht="16.5" customHeight="1" x14ac:dyDescent="0.25">
      <c r="A129" s="69" t="s">
        <v>125</v>
      </c>
      <c r="G129" s="14">
        <v>167694335</v>
      </c>
      <c r="H129" s="4"/>
      <c r="I129" s="56">
        <v>167694335</v>
      </c>
      <c r="J129" s="4"/>
      <c r="K129" s="14">
        <v>167694335</v>
      </c>
      <c r="M129" s="56">
        <v>167694335</v>
      </c>
    </row>
    <row r="130" spans="1:13" ht="16.5" customHeight="1" x14ac:dyDescent="0.25">
      <c r="A130" s="23" t="s">
        <v>29</v>
      </c>
      <c r="B130" s="23"/>
      <c r="G130" s="14"/>
      <c r="H130" s="4"/>
      <c r="I130" s="56"/>
      <c r="J130" s="4"/>
      <c r="K130" s="14"/>
    </row>
    <row r="131" spans="1:13" ht="16.5" customHeight="1" x14ac:dyDescent="0.25">
      <c r="A131" s="23"/>
      <c r="B131" s="23" t="s">
        <v>187</v>
      </c>
      <c r="E131" s="2">
        <v>29</v>
      </c>
      <c r="G131" s="14">
        <f>'8'!M24</f>
        <v>20950014</v>
      </c>
      <c r="H131" s="4"/>
      <c r="I131" s="56">
        <v>19289553</v>
      </c>
      <c r="J131" s="4"/>
      <c r="K131" s="14">
        <f>'9'!M24</f>
        <v>20950014</v>
      </c>
      <c r="M131" s="56">
        <v>19289553</v>
      </c>
    </row>
    <row r="132" spans="1:13" ht="16.5" customHeight="1" x14ac:dyDescent="0.25">
      <c r="A132" s="23"/>
      <c r="B132" s="23" t="s">
        <v>30</v>
      </c>
      <c r="G132" s="18">
        <f>'8'!O24</f>
        <v>72744792</v>
      </c>
      <c r="H132" s="4"/>
      <c r="I132" s="62">
        <v>34272794</v>
      </c>
      <c r="J132" s="4"/>
      <c r="K132" s="18">
        <f>'9'!O24</f>
        <v>57898299</v>
      </c>
      <c r="M132" s="62">
        <v>24501939</v>
      </c>
    </row>
    <row r="133" spans="1:13" ht="16.5" customHeight="1" x14ac:dyDescent="0.25">
      <c r="G133" s="14"/>
      <c r="H133" s="4"/>
      <c r="I133" s="56"/>
      <c r="J133" s="4"/>
      <c r="K133" s="14"/>
    </row>
    <row r="134" spans="1:13" ht="16.5" customHeight="1" x14ac:dyDescent="0.25">
      <c r="A134" s="27" t="s">
        <v>31</v>
      </c>
      <c r="B134" s="23"/>
      <c r="C134" s="27"/>
      <c r="D134" s="23"/>
      <c r="G134" s="20">
        <f>SUM(G125:G133)</f>
        <v>643437503</v>
      </c>
      <c r="H134" s="4"/>
      <c r="I134" s="57">
        <f>SUM(I125:I133)</f>
        <v>603305044</v>
      </c>
      <c r="J134" s="4"/>
      <c r="K134" s="20">
        <f>SUM(K125:K133)</f>
        <v>628591010</v>
      </c>
      <c r="M134" s="57">
        <f>SUM(M125:M133)</f>
        <v>593534189</v>
      </c>
    </row>
    <row r="135" spans="1:13" ht="16.5" customHeight="1" x14ac:dyDescent="0.25">
      <c r="A135" s="27"/>
      <c r="B135" s="27"/>
      <c r="C135" s="27"/>
      <c r="D135" s="27"/>
      <c r="G135" s="14"/>
      <c r="H135" s="4"/>
      <c r="I135" s="56"/>
      <c r="J135" s="4"/>
      <c r="K135" s="14"/>
    </row>
    <row r="136" spans="1:13" ht="16.5" customHeight="1" thickBot="1" x14ac:dyDescent="0.3">
      <c r="A136" s="27" t="s">
        <v>32</v>
      </c>
      <c r="B136" s="23"/>
      <c r="C136" s="27"/>
      <c r="D136" s="23"/>
      <c r="G136" s="21">
        <f>SUM(G85,G134)</f>
        <v>756219398</v>
      </c>
      <c r="H136" s="4"/>
      <c r="I136" s="63">
        <f>SUM(I85,I134)</f>
        <v>704196383</v>
      </c>
      <c r="J136" s="4"/>
      <c r="K136" s="21">
        <f>SUM(K85,K134)</f>
        <v>704125631</v>
      </c>
      <c r="M136" s="63">
        <f>SUM(M85,M134)</f>
        <v>670420030</v>
      </c>
    </row>
    <row r="137" spans="1:13" ht="16.5" customHeight="1" thickTop="1" x14ac:dyDescent="0.25">
      <c r="A137" s="1"/>
      <c r="G137" s="4"/>
      <c r="H137" s="4"/>
      <c r="I137" s="56"/>
      <c r="J137" s="4"/>
    </row>
    <row r="138" spans="1:13" ht="16.5" customHeight="1" x14ac:dyDescent="0.25">
      <c r="A138" s="1"/>
      <c r="G138" s="4"/>
      <c r="H138" s="4"/>
      <c r="I138" s="56"/>
      <c r="J138" s="4"/>
    </row>
    <row r="139" spans="1:13" ht="16.5" customHeight="1" x14ac:dyDescent="0.25">
      <c r="A139" s="1"/>
      <c r="G139" s="4"/>
      <c r="H139" s="4"/>
      <c r="I139" s="56"/>
      <c r="J139" s="4"/>
    </row>
    <row r="140" spans="1:13" ht="16.5" customHeight="1" x14ac:dyDescent="0.25">
      <c r="A140" s="1"/>
      <c r="G140" s="4"/>
      <c r="H140" s="4"/>
      <c r="I140" s="56"/>
      <c r="J140" s="4"/>
    </row>
    <row r="141" spans="1:13" ht="18.75" customHeight="1" x14ac:dyDescent="0.25">
      <c r="A141" s="1"/>
      <c r="G141" s="4"/>
      <c r="H141" s="4"/>
      <c r="I141" s="56"/>
      <c r="J141" s="4"/>
    </row>
    <row r="142" spans="1:13" ht="16.5" customHeight="1" x14ac:dyDescent="0.25">
      <c r="A142" s="1"/>
      <c r="G142" s="4"/>
      <c r="H142" s="4"/>
      <c r="I142" s="56"/>
      <c r="J142" s="4"/>
    </row>
    <row r="143" spans="1:13" ht="16.5" customHeight="1" x14ac:dyDescent="0.25">
      <c r="A143" s="1"/>
      <c r="G143" s="4"/>
      <c r="H143" s="4"/>
      <c r="I143" s="56"/>
      <c r="J143" s="4"/>
    </row>
    <row r="144" spans="1:13" ht="18" customHeight="1" x14ac:dyDescent="0.25">
      <c r="A144" s="1"/>
      <c r="G144" s="4"/>
      <c r="H144" s="4"/>
      <c r="I144" s="56"/>
      <c r="J144" s="4"/>
    </row>
    <row r="145" spans="1:13" ht="16.5" customHeight="1" x14ac:dyDescent="0.25">
      <c r="A145" s="1"/>
      <c r="G145" s="4"/>
      <c r="H145" s="4"/>
      <c r="I145" s="56"/>
      <c r="J145" s="4"/>
    </row>
    <row r="146" spans="1:13" ht="16.5" customHeight="1" x14ac:dyDescent="0.25">
      <c r="A146" s="1"/>
      <c r="G146" s="4"/>
      <c r="H146" s="4"/>
      <c r="I146" s="56"/>
      <c r="J146" s="4"/>
    </row>
    <row r="147" spans="1:13" ht="16.5" customHeight="1" x14ac:dyDescent="0.25">
      <c r="A147" s="1"/>
      <c r="G147" s="4"/>
      <c r="H147" s="4"/>
      <c r="I147" s="56"/>
      <c r="J147" s="4"/>
    </row>
    <row r="148" spans="1:13" ht="16.5" customHeight="1" x14ac:dyDescent="0.25">
      <c r="A148" s="1"/>
      <c r="G148" s="4"/>
      <c r="H148" s="4"/>
      <c r="I148" s="56"/>
      <c r="J148" s="4"/>
    </row>
    <row r="149" spans="1:13" ht="16.5" customHeight="1" x14ac:dyDescent="0.25">
      <c r="A149" s="1"/>
      <c r="G149" s="4"/>
      <c r="H149" s="4"/>
      <c r="I149" s="56"/>
      <c r="J149" s="4"/>
    </row>
    <row r="150" spans="1:13" ht="16.5" customHeight="1" x14ac:dyDescent="0.25">
      <c r="A150" s="1"/>
      <c r="G150" s="4"/>
      <c r="H150" s="4"/>
      <c r="I150" s="56"/>
      <c r="J150" s="4"/>
    </row>
    <row r="151" spans="1:13" ht="22.35" customHeight="1" x14ac:dyDescent="0.25">
      <c r="A151" s="196" t="str">
        <f>+A51</f>
        <v>The accompanying notes are an integral part of these consolidated and separate financial statements.</v>
      </c>
      <c r="B151" s="196"/>
      <c r="C151" s="196"/>
      <c r="D151" s="196"/>
      <c r="E151" s="196"/>
      <c r="F151" s="196"/>
      <c r="G151" s="196"/>
      <c r="H151" s="196"/>
      <c r="I151" s="196"/>
      <c r="J151" s="196"/>
      <c r="K151" s="196"/>
      <c r="L151" s="196"/>
      <c r="M151" s="196"/>
    </row>
  </sheetData>
  <mergeCells count="17">
    <mergeCell ref="G6:I6"/>
    <mergeCell ref="G7:I7"/>
    <mergeCell ref="K6:M6"/>
    <mergeCell ref="K7:M7"/>
    <mergeCell ref="G57:I57"/>
    <mergeCell ref="K57:M57"/>
    <mergeCell ref="A51:M51"/>
    <mergeCell ref="A48:M48"/>
    <mergeCell ref="A49:M49"/>
    <mergeCell ref="A151:M151"/>
    <mergeCell ref="G58:I58"/>
    <mergeCell ref="K58:M58"/>
    <mergeCell ref="A101:M101"/>
    <mergeCell ref="G107:I107"/>
    <mergeCell ref="K107:M107"/>
    <mergeCell ref="G108:I108"/>
    <mergeCell ref="K108:M108"/>
  </mergeCells>
  <pageMargins left="0.8" right="0.5" top="0.5" bottom="0.6" header="0.49" footer="0.4"/>
  <pageSetup paperSize="9" scale="95" firstPageNumber="3" fitToHeight="0" orientation="portrait" useFirstPageNumber="1" horizontalDpi="1200" verticalDpi="1200" r:id="rId1"/>
  <headerFooter>
    <oddFooter>&amp;R&amp;"Arial,Regular"&amp;9&amp;P</oddFooter>
  </headerFooter>
  <rowBreaks count="2" manualBreakCount="2">
    <brk id="51" max="12" man="1"/>
    <brk id="10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30ECB-0AFA-44E5-8C7A-B774F9A73EB3}">
  <dimension ref="A1:L102"/>
  <sheetViews>
    <sheetView zoomScaleNormal="100" zoomScaleSheetLayoutView="145" workbookViewId="0">
      <selection activeCell="C15" sqref="C15"/>
    </sheetView>
  </sheetViews>
  <sheetFormatPr defaultColWidth="10.42578125" defaultRowHeight="16.5" customHeight="1" x14ac:dyDescent="0.25"/>
  <cols>
    <col min="1" max="2" width="1.42578125" style="30" customWidth="1"/>
    <col min="3" max="3" width="33.28515625" style="30" customWidth="1"/>
    <col min="4" max="4" width="5.7109375" style="32" customWidth="1"/>
    <col min="5" max="5" width="0.85546875" style="30" customWidth="1"/>
    <col min="6" max="6" width="12.28515625" style="30" customWidth="1"/>
    <col min="7" max="7" width="0.85546875" style="30" customWidth="1"/>
    <col min="8" max="8" width="12.28515625" style="61" customWidth="1"/>
    <col min="9" max="9" width="0.85546875" style="30" customWidth="1"/>
    <col min="10" max="10" width="12.28515625" style="30" customWidth="1"/>
    <col min="11" max="11" width="0.85546875" style="30" customWidth="1"/>
    <col min="12" max="12" width="12.28515625" style="61" customWidth="1"/>
    <col min="13" max="16384" width="10.42578125" style="30"/>
  </cols>
  <sheetData>
    <row r="1" spans="1:12" ht="16.5" customHeight="1" x14ac:dyDescent="0.25">
      <c r="A1" s="1" t="str">
        <f>+'3-5'!A1</f>
        <v>Stone One Public Company Limited</v>
      </c>
      <c r="B1" s="1"/>
      <c r="C1" s="1"/>
      <c r="D1" s="2"/>
      <c r="E1" s="3"/>
      <c r="F1" s="3"/>
      <c r="G1" s="3"/>
      <c r="H1" s="64"/>
      <c r="I1" s="3"/>
      <c r="J1" s="4"/>
      <c r="K1" s="4"/>
      <c r="L1" s="56"/>
    </row>
    <row r="2" spans="1:12" ht="16.5" customHeight="1" x14ac:dyDescent="0.25">
      <c r="A2" s="1" t="s">
        <v>33</v>
      </c>
      <c r="B2" s="1"/>
      <c r="C2" s="1"/>
      <c r="D2" s="2"/>
      <c r="E2" s="3"/>
      <c r="F2" s="3"/>
      <c r="G2" s="3"/>
      <c r="H2" s="64"/>
      <c r="I2" s="3"/>
      <c r="J2" s="4"/>
      <c r="K2" s="4"/>
      <c r="L2" s="56"/>
    </row>
    <row r="3" spans="1:12" ht="16.5" customHeight="1" x14ac:dyDescent="0.25">
      <c r="A3" s="5" t="s">
        <v>167</v>
      </c>
      <c r="B3" s="5"/>
      <c r="C3" s="5"/>
      <c r="D3" s="6"/>
      <c r="E3" s="7"/>
      <c r="F3" s="7"/>
      <c r="G3" s="7"/>
      <c r="H3" s="65"/>
      <c r="I3" s="7"/>
      <c r="J3" s="8"/>
      <c r="K3" s="8"/>
      <c r="L3" s="57"/>
    </row>
    <row r="4" spans="1:12" ht="16.350000000000001" customHeight="1" x14ac:dyDescent="0.25">
      <c r="A4" s="3"/>
      <c r="B4" s="3"/>
      <c r="C4" s="3"/>
      <c r="D4" s="2"/>
      <c r="E4" s="3"/>
      <c r="F4" s="3"/>
      <c r="G4" s="3"/>
      <c r="H4" s="64"/>
      <c r="I4" s="3"/>
      <c r="J4" s="4"/>
      <c r="K4" s="4"/>
      <c r="L4" s="56"/>
    </row>
    <row r="5" spans="1:12" ht="16.350000000000001" customHeight="1" x14ac:dyDescent="0.25">
      <c r="A5" s="3"/>
      <c r="B5" s="3"/>
      <c r="C5" s="3"/>
      <c r="D5" s="2"/>
      <c r="E5" s="3"/>
      <c r="F5" s="3"/>
      <c r="G5" s="3"/>
      <c r="H5" s="64"/>
      <c r="I5" s="3"/>
      <c r="J5" s="4"/>
      <c r="K5" s="4"/>
      <c r="L5" s="56"/>
    </row>
    <row r="6" spans="1:12" ht="16.5" customHeight="1" x14ac:dyDescent="0.25">
      <c r="A6" s="3"/>
      <c r="B6" s="3"/>
      <c r="C6" s="3"/>
      <c r="D6" s="2"/>
      <c r="E6" s="3"/>
      <c r="F6" s="199" t="s">
        <v>1</v>
      </c>
      <c r="G6" s="199"/>
      <c r="H6" s="199"/>
      <c r="I6" s="3"/>
      <c r="J6" s="200" t="s">
        <v>2</v>
      </c>
      <c r="K6" s="200"/>
      <c r="L6" s="200"/>
    </row>
    <row r="7" spans="1:12" ht="16.5" customHeight="1" x14ac:dyDescent="0.25">
      <c r="A7" s="3"/>
      <c r="B7" s="3"/>
      <c r="C7" s="3"/>
      <c r="D7" s="2"/>
      <c r="E7" s="3"/>
      <c r="F7" s="204" t="s">
        <v>3</v>
      </c>
      <c r="G7" s="204"/>
      <c r="H7" s="204"/>
      <c r="I7" s="194"/>
      <c r="J7" s="205" t="s">
        <v>3</v>
      </c>
      <c r="K7" s="205"/>
      <c r="L7" s="205"/>
    </row>
    <row r="8" spans="1:12" ht="16.5" customHeight="1" x14ac:dyDescent="0.25">
      <c r="A8" s="3"/>
      <c r="B8" s="3"/>
      <c r="C8" s="3"/>
      <c r="D8" s="2"/>
      <c r="E8" s="3"/>
      <c r="F8" s="9" t="s">
        <v>166</v>
      </c>
      <c r="G8" s="1"/>
      <c r="H8" s="58" t="s">
        <v>69</v>
      </c>
      <c r="I8" s="1"/>
      <c r="J8" s="9" t="s">
        <v>166</v>
      </c>
      <c r="K8" s="1"/>
      <c r="L8" s="58" t="s">
        <v>69</v>
      </c>
    </row>
    <row r="9" spans="1:12" ht="16.5" customHeight="1" x14ac:dyDescent="0.25">
      <c r="A9" s="3"/>
      <c r="B9" s="3"/>
      <c r="C9" s="3"/>
      <c r="D9" s="195" t="s">
        <v>5</v>
      </c>
      <c r="E9" s="1"/>
      <c r="F9" s="10" t="s">
        <v>6</v>
      </c>
      <c r="G9" s="11"/>
      <c r="H9" s="59" t="s">
        <v>6</v>
      </c>
      <c r="I9" s="11"/>
      <c r="J9" s="10" t="s">
        <v>6</v>
      </c>
      <c r="K9" s="11"/>
      <c r="L9" s="59" t="s">
        <v>6</v>
      </c>
    </row>
    <row r="10" spans="1:12" ht="16.5" customHeight="1" x14ac:dyDescent="0.25">
      <c r="A10" s="3"/>
      <c r="B10" s="3"/>
      <c r="C10" s="3"/>
      <c r="D10" s="194"/>
      <c r="E10" s="1"/>
      <c r="F10" s="12"/>
      <c r="G10" s="11"/>
      <c r="H10" s="60"/>
      <c r="I10" s="11"/>
      <c r="J10" s="12"/>
      <c r="K10" s="11"/>
      <c r="L10" s="60"/>
    </row>
    <row r="11" spans="1:12" ht="16.5" customHeight="1" x14ac:dyDescent="0.25">
      <c r="A11" s="71" t="s">
        <v>176</v>
      </c>
      <c r="B11" s="3"/>
      <c r="C11" s="3"/>
      <c r="D11" s="2"/>
      <c r="E11" s="3"/>
      <c r="F11" s="14">
        <v>316315015</v>
      </c>
      <c r="G11" s="4"/>
      <c r="H11" s="56">
        <v>239629093</v>
      </c>
      <c r="I11" s="3"/>
      <c r="J11" s="14">
        <v>316315015</v>
      </c>
      <c r="K11" s="4"/>
      <c r="L11" s="56">
        <v>241436032</v>
      </c>
    </row>
    <row r="12" spans="1:12" ht="16.5" customHeight="1" x14ac:dyDescent="0.25">
      <c r="A12" s="71" t="s">
        <v>93</v>
      </c>
      <c r="B12" s="23"/>
      <c r="C12" s="3"/>
      <c r="D12" s="2"/>
      <c r="E12" s="3"/>
      <c r="F12" s="18">
        <v>0</v>
      </c>
      <c r="G12" s="4"/>
      <c r="H12" s="62">
        <v>0</v>
      </c>
      <c r="I12" s="4"/>
      <c r="J12" s="18">
        <v>39911537</v>
      </c>
      <c r="K12" s="3"/>
      <c r="L12" s="62">
        <v>48195893</v>
      </c>
    </row>
    <row r="13" spans="1:12" ht="16.5" customHeight="1" x14ac:dyDescent="0.25">
      <c r="A13" s="3"/>
      <c r="B13" s="3"/>
      <c r="C13" s="3"/>
      <c r="D13" s="2"/>
      <c r="E13" s="3"/>
      <c r="F13" s="14"/>
      <c r="G13" s="4"/>
      <c r="H13" s="56"/>
      <c r="I13" s="4"/>
      <c r="J13" s="14"/>
      <c r="K13" s="3"/>
      <c r="L13" s="56"/>
    </row>
    <row r="14" spans="1:12" ht="16.5" customHeight="1" x14ac:dyDescent="0.25">
      <c r="A14" s="1" t="s">
        <v>128</v>
      </c>
      <c r="B14" s="3"/>
      <c r="C14" s="3"/>
      <c r="D14" s="2"/>
      <c r="E14" s="3"/>
      <c r="F14" s="18">
        <f>SUM(F11:F13)</f>
        <v>316315015</v>
      </c>
      <c r="G14" s="4"/>
      <c r="H14" s="62">
        <f>SUM(H11:H13)</f>
        <v>239629093</v>
      </c>
      <c r="I14" s="4"/>
      <c r="J14" s="18">
        <f>SUM(J11:J13)</f>
        <v>356226552</v>
      </c>
      <c r="K14" s="3"/>
      <c r="L14" s="62">
        <f>SUM(L11:L13)</f>
        <v>289631925</v>
      </c>
    </row>
    <row r="15" spans="1:12" ht="16.5" customHeight="1" x14ac:dyDescent="0.25">
      <c r="A15" s="1"/>
      <c r="B15" s="3"/>
      <c r="C15" s="3"/>
      <c r="D15" s="2"/>
      <c r="E15" s="3"/>
      <c r="F15" s="14"/>
      <c r="G15" s="4"/>
      <c r="H15" s="56"/>
      <c r="I15" s="4"/>
      <c r="J15" s="14"/>
      <c r="K15" s="3"/>
      <c r="L15" s="56"/>
    </row>
    <row r="16" spans="1:12" ht="16.5" customHeight="1" x14ac:dyDescent="0.25">
      <c r="A16" s="3" t="s">
        <v>143</v>
      </c>
      <c r="B16" s="3"/>
      <c r="C16" s="3"/>
      <c r="D16" s="2"/>
      <c r="E16" s="3"/>
      <c r="F16" s="14">
        <v>-242840809</v>
      </c>
      <c r="G16" s="4"/>
      <c r="H16" s="56">
        <v>-175633619</v>
      </c>
      <c r="I16" s="4"/>
      <c r="J16" s="14">
        <v>-308960289</v>
      </c>
      <c r="K16" s="3"/>
      <c r="L16" s="56">
        <v>-262956840</v>
      </c>
    </row>
    <row r="17" spans="1:12" ht="16.5" customHeight="1" x14ac:dyDescent="0.25">
      <c r="A17" s="71" t="s">
        <v>126</v>
      </c>
      <c r="B17" s="23"/>
      <c r="C17" s="3"/>
      <c r="D17" s="2"/>
      <c r="E17" s="3"/>
      <c r="F17" s="18">
        <v>0</v>
      </c>
      <c r="G17" s="4"/>
      <c r="H17" s="62">
        <v>0</v>
      </c>
      <c r="I17" s="4"/>
      <c r="J17" s="18">
        <v>-19100115</v>
      </c>
      <c r="K17" s="3"/>
      <c r="L17" s="62">
        <v>-18131253</v>
      </c>
    </row>
    <row r="18" spans="1:12" ht="16.5" customHeight="1" x14ac:dyDescent="0.25">
      <c r="A18" s="3"/>
      <c r="B18" s="3"/>
      <c r="C18" s="3"/>
      <c r="D18" s="2"/>
      <c r="E18" s="3"/>
      <c r="F18" s="14"/>
      <c r="G18" s="4"/>
      <c r="H18" s="56"/>
      <c r="I18" s="4"/>
      <c r="J18" s="14"/>
      <c r="K18" s="3"/>
      <c r="L18" s="56"/>
    </row>
    <row r="19" spans="1:12" ht="16.5" customHeight="1" x14ac:dyDescent="0.25">
      <c r="A19" s="1" t="s">
        <v>127</v>
      </c>
      <c r="B19" s="3"/>
      <c r="C19" s="3"/>
      <c r="D19" s="2"/>
      <c r="E19" s="3"/>
      <c r="F19" s="20">
        <f>SUM(F16:F17)</f>
        <v>-242840809</v>
      </c>
      <c r="G19" s="4"/>
      <c r="H19" s="57">
        <f>SUM(H16:H17)</f>
        <v>-175633619</v>
      </c>
      <c r="I19" s="4"/>
      <c r="J19" s="20">
        <f>SUM(J16:J17)</f>
        <v>-328060404</v>
      </c>
      <c r="K19" s="3"/>
      <c r="L19" s="57">
        <f>SUM(L16:L17)</f>
        <v>-281088093</v>
      </c>
    </row>
    <row r="20" spans="1:12" ht="16.5" customHeight="1" x14ac:dyDescent="0.25">
      <c r="A20" s="1"/>
      <c r="B20" s="3"/>
      <c r="C20" s="3"/>
      <c r="D20" s="2"/>
      <c r="E20" s="3"/>
      <c r="F20" s="14"/>
      <c r="G20" s="4"/>
      <c r="H20" s="56"/>
      <c r="I20" s="4"/>
      <c r="J20" s="14"/>
      <c r="K20" s="3"/>
      <c r="L20" s="56"/>
    </row>
    <row r="21" spans="1:12" ht="16.5" customHeight="1" x14ac:dyDescent="0.25">
      <c r="A21" s="1" t="s">
        <v>34</v>
      </c>
      <c r="B21" s="3"/>
      <c r="C21" s="3"/>
      <c r="D21" s="2"/>
      <c r="E21" s="3"/>
      <c r="F21" s="14">
        <f>F14+F19</f>
        <v>73474206</v>
      </c>
      <c r="G21" s="4"/>
      <c r="H21" s="56">
        <f>H14+H19</f>
        <v>63995474</v>
      </c>
      <c r="I21" s="4"/>
      <c r="J21" s="14">
        <f>J14+J19</f>
        <v>28166148</v>
      </c>
      <c r="K21" s="3"/>
      <c r="L21" s="56">
        <f>L14+L19</f>
        <v>8543832</v>
      </c>
    </row>
    <row r="22" spans="1:12" ht="16.5" customHeight="1" x14ac:dyDescent="0.25">
      <c r="A22" s="3" t="s">
        <v>35</v>
      </c>
      <c r="B22" s="3"/>
      <c r="C22" s="3"/>
      <c r="D22" s="2">
        <v>30</v>
      </c>
      <c r="E22" s="3"/>
      <c r="F22" s="18">
        <v>54965798</v>
      </c>
      <c r="G22" s="4"/>
      <c r="H22" s="62">
        <v>39917195</v>
      </c>
      <c r="I22" s="4"/>
      <c r="J22" s="18">
        <v>66733379</v>
      </c>
      <c r="K22" s="3"/>
      <c r="L22" s="62">
        <v>54169580</v>
      </c>
    </row>
    <row r="23" spans="1:12" ht="16.5" customHeight="1" x14ac:dyDescent="0.25">
      <c r="A23" s="3"/>
      <c r="B23" s="3"/>
      <c r="C23" s="3"/>
      <c r="D23" s="2"/>
      <c r="E23" s="3"/>
      <c r="F23" s="14"/>
      <c r="G23" s="4"/>
      <c r="H23" s="56"/>
      <c r="I23" s="4"/>
      <c r="J23" s="14"/>
      <c r="K23" s="3"/>
      <c r="L23" s="56"/>
    </row>
    <row r="24" spans="1:12" ht="16.5" customHeight="1" x14ac:dyDescent="0.25">
      <c r="A24" s="1" t="s">
        <v>36</v>
      </c>
      <c r="B24" s="3"/>
      <c r="C24" s="3"/>
      <c r="D24" s="2"/>
      <c r="E24" s="3"/>
      <c r="F24" s="14">
        <f>F21+F22</f>
        <v>128440004</v>
      </c>
      <c r="G24" s="4"/>
      <c r="H24" s="56">
        <f>H21+H22</f>
        <v>103912669</v>
      </c>
      <c r="I24" s="4"/>
      <c r="J24" s="14">
        <f>J21+J22</f>
        <v>94899527</v>
      </c>
      <c r="K24" s="3"/>
      <c r="L24" s="56">
        <f>L21+L22</f>
        <v>62713412</v>
      </c>
    </row>
    <row r="25" spans="1:12" ht="16.5" customHeight="1" x14ac:dyDescent="0.25">
      <c r="A25" s="23" t="s">
        <v>37</v>
      </c>
      <c r="B25" s="3"/>
      <c r="C25" s="3"/>
      <c r="D25" s="2"/>
      <c r="E25" s="3"/>
      <c r="F25" s="14">
        <v>-2490517</v>
      </c>
      <c r="G25" s="4"/>
      <c r="H25" s="56">
        <v>-2900775</v>
      </c>
      <c r="I25" s="4"/>
      <c r="J25" s="14">
        <v>-2490517</v>
      </c>
      <c r="K25" s="3"/>
      <c r="L25" s="56">
        <v>-2900775</v>
      </c>
    </row>
    <row r="26" spans="1:12" ht="16.5" customHeight="1" x14ac:dyDescent="0.25">
      <c r="A26" s="23" t="s">
        <v>38</v>
      </c>
      <c r="B26" s="3"/>
      <c r="C26" s="3"/>
      <c r="D26" s="2"/>
      <c r="E26" s="3"/>
      <c r="F26" s="18">
        <v>-73650436</v>
      </c>
      <c r="G26" s="4"/>
      <c r="H26" s="62">
        <v>-69819715</v>
      </c>
      <c r="I26" s="4"/>
      <c r="J26" s="18">
        <v>-48962939</v>
      </c>
      <c r="K26" s="3"/>
      <c r="L26" s="62">
        <v>-45141434</v>
      </c>
    </row>
    <row r="27" spans="1:12" ht="16.5" customHeight="1" x14ac:dyDescent="0.25">
      <c r="A27" s="23"/>
      <c r="B27" s="3"/>
      <c r="C27" s="3"/>
      <c r="D27" s="2"/>
      <c r="E27" s="3"/>
      <c r="F27" s="116"/>
      <c r="G27" s="4"/>
      <c r="H27" s="90"/>
      <c r="I27" s="4"/>
      <c r="J27" s="116"/>
      <c r="K27" s="3"/>
      <c r="L27" s="90"/>
    </row>
    <row r="28" spans="1:12" ht="16.5" customHeight="1" x14ac:dyDescent="0.25">
      <c r="A28" s="27" t="s">
        <v>116</v>
      </c>
      <c r="B28" s="3"/>
      <c r="C28" s="3"/>
      <c r="D28" s="2"/>
      <c r="E28" s="3"/>
      <c r="F28" s="18">
        <f>SUM(F25:F26)</f>
        <v>-76140953</v>
      </c>
      <c r="G28" s="4"/>
      <c r="H28" s="62">
        <f>SUM(H25:H26)</f>
        <v>-72720490</v>
      </c>
      <c r="I28" s="4"/>
      <c r="J28" s="18">
        <f t="shared" ref="J28" si="0">SUM(J25:J26)</f>
        <v>-51453456</v>
      </c>
      <c r="K28" s="3"/>
      <c r="L28" s="62">
        <f>SUM(L25:L26)</f>
        <v>-48042209</v>
      </c>
    </row>
    <row r="29" spans="1:12" ht="16.5" customHeight="1" x14ac:dyDescent="0.25">
      <c r="A29" s="23"/>
      <c r="B29" s="3"/>
      <c r="C29" s="3"/>
      <c r="D29" s="2"/>
      <c r="E29" s="3"/>
      <c r="F29" s="14"/>
      <c r="G29" s="4"/>
      <c r="H29" s="56"/>
      <c r="I29" s="4"/>
      <c r="J29" s="14"/>
      <c r="K29" s="3"/>
      <c r="L29" s="56"/>
    </row>
    <row r="30" spans="1:12" ht="16.5" customHeight="1" x14ac:dyDescent="0.25">
      <c r="A30" s="1" t="s">
        <v>129</v>
      </c>
      <c r="B30" s="3"/>
      <c r="C30" s="3"/>
      <c r="D30" s="2"/>
      <c r="E30" s="3"/>
      <c r="F30" s="14"/>
      <c r="G30" s="4"/>
      <c r="H30" s="56"/>
      <c r="I30" s="4"/>
      <c r="J30" s="14"/>
      <c r="K30" s="3"/>
      <c r="L30" s="56"/>
    </row>
    <row r="31" spans="1:12" ht="16.5" customHeight="1" x14ac:dyDescent="0.25">
      <c r="A31" s="1"/>
      <c r="B31" s="1" t="s">
        <v>39</v>
      </c>
      <c r="C31" s="3"/>
      <c r="D31" s="2"/>
      <c r="E31" s="3"/>
      <c r="F31" s="14">
        <f>SUM(F24:F26)</f>
        <v>52299051</v>
      </c>
      <c r="G31" s="4"/>
      <c r="H31" s="56">
        <f>SUM(H24:H26)</f>
        <v>31192179</v>
      </c>
      <c r="I31" s="4"/>
      <c r="J31" s="14">
        <f>SUM(J24:J26)</f>
        <v>43446071</v>
      </c>
      <c r="K31" s="3"/>
      <c r="L31" s="56">
        <f>SUM(L24:L26)</f>
        <v>14671203</v>
      </c>
    </row>
    <row r="32" spans="1:12" ht="16.5" customHeight="1" x14ac:dyDescent="0.25">
      <c r="A32" s="23" t="s">
        <v>130</v>
      </c>
      <c r="B32" s="3"/>
      <c r="C32" s="3"/>
      <c r="D32" s="2"/>
      <c r="E32" s="3"/>
      <c r="F32" s="18">
        <v>-2831254</v>
      </c>
      <c r="G32" s="4"/>
      <c r="H32" s="62">
        <v>-1816858</v>
      </c>
      <c r="I32" s="4"/>
      <c r="J32" s="18">
        <v>-1048628</v>
      </c>
      <c r="K32" s="3"/>
      <c r="L32" s="62">
        <v>-1027441</v>
      </c>
    </row>
    <row r="33" spans="1:12" ht="16.5" customHeight="1" x14ac:dyDescent="0.25">
      <c r="A33" s="3"/>
      <c r="B33" s="3"/>
      <c r="C33" s="3"/>
      <c r="D33" s="2"/>
      <c r="E33" s="3"/>
      <c r="F33" s="14"/>
      <c r="G33" s="4"/>
      <c r="H33" s="56"/>
      <c r="J33" s="14"/>
      <c r="L33" s="56"/>
    </row>
    <row r="34" spans="1:12" ht="16.5" customHeight="1" x14ac:dyDescent="0.25">
      <c r="A34" s="27" t="s">
        <v>40</v>
      </c>
      <c r="B34" s="1"/>
      <c r="C34" s="3"/>
      <c r="D34" s="2"/>
      <c r="E34" s="3"/>
      <c r="F34" s="14">
        <f>SUM(F31:F32)</f>
        <v>49467797</v>
      </c>
      <c r="G34" s="4"/>
      <c r="H34" s="56">
        <f>SUM(H31:H32)</f>
        <v>29375321</v>
      </c>
      <c r="J34" s="14">
        <f>SUM(J31:J32)</f>
        <v>42397443</v>
      </c>
      <c r="L34" s="56">
        <f>SUM(L31:L32)</f>
        <v>13643762</v>
      </c>
    </row>
    <row r="35" spans="1:12" ht="16.5" customHeight="1" x14ac:dyDescent="0.25">
      <c r="A35" s="23" t="s">
        <v>41</v>
      </c>
      <c r="B35" s="3"/>
      <c r="C35" s="3"/>
      <c r="D35" s="2">
        <v>32</v>
      </c>
      <c r="E35" s="3"/>
      <c r="F35" s="18">
        <v>-11431478</v>
      </c>
      <c r="G35" s="4"/>
      <c r="H35" s="62">
        <v>-7819393</v>
      </c>
      <c r="I35" s="4"/>
      <c r="J35" s="103">
        <v>-9188221</v>
      </c>
      <c r="K35" s="3"/>
      <c r="L35" s="127">
        <v>-4134184</v>
      </c>
    </row>
    <row r="36" spans="1:12" ht="16.5" customHeight="1" x14ac:dyDescent="0.25">
      <c r="A36" s="3"/>
      <c r="B36" s="3"/>
      <c r="C36" s="3"/>
      <c r="D36" s="2"/>
      <c r="E36" s="3"/>
      <c r="F36" s="14"/>
      <c r="G36" s="4"/>
      <c r="H36" s="56"/>
      <c r="I36" s="4"/>
      <c r="J36" s="14"/>
      <c r="K36" s="3"/>
      <c r="L36" s="56"/>
    </row>
    <row r="37" spans="1:12" ht="16.5" customHeight="1" thickBot="1" x14ac:dyDescent="0.3">
      <c r="A37" s="1" t="s">
        <v>189</v>
      </c>
      <c r="B37" s="3"/>
      <c r="C37" s="3"/>
      <c r="D37" s="2"/>
      <c r="E37" s="3"/>
      <c r="F37" s="21">
        <f>SUM(F34:F35)</f>
        <v>38036319</v>
      </c>
      <c r="G37" s="4"/>
      <c r="H37" s="63">
        <f>SUM(H34:H35)</f>
        <v>21555928</v>
      </c>
      <c r="I37" s="4"/>
      <c r="J37" s="21">
        <f>SUM(J34:J35)</f>
        <v>33209222</v>
      </c>
      <c r="K37" s="3"/>
      <c r="L37" s="63">
        <f>SUM(L34:L35)</f>
        <v>9509578</v>
      </c>
    </row>
    <row r="38" spans="1:12" ht="16.5" customHeight="1" thickTop="1" x14ac:dyDescent="0.25">
      <c r="A38" s="1"/>
      <c r="B38" s="3"/>
      <c r="C38" s="3"/>
      <c r="D38" s="2"/>
      <c r="E38" s="3"/>
      <c r="F38" s="4"/>
      <c r="G38" s="4"/>
      <c r="H38" s="56"/>
      <c r="I38" s="3"/>
      <c r="J38" s="4"/>
      <c r="K38" s="4"/>
      <c r="L38" s="56"/>
    </row>
    <row r="39" spans="1:12" ht="16.5" customHeight="1" x14ac:dyDescent="0.25">
      <c r="A39" s="1"/>
      <c r="B39" s="3"/>
      <c r="C39" s="3"/>
      <c r="D39" s="2"/>
      <c r="E39" s="3"/>
      <c r="F39" s="4"/>
      <c r="G39" s="4"/>
      <c r="H39" s="56"/>
      <c r="I39" s="3"/>
      <c r="J39" s="4"/>
      <c r="K39" s="4"/>
      <c r="L39" s="56"/>
    </row>
    <row r="40" spans="1:12" ht="16.5" customHeight="1" x14ac:dyDescent="0.25">
      <c r="A40" s="1"/>
      <c r="B40" s="3"/>
      <c r="C40" s="3"/>
      <c r="D40" s="2"/>
      <c r="E40" s="3"/>
      <c r="F40" s="4"/>
      <c r="G40" s="4"/>
      <c r="H40" s="56"/>
      <c r="I40" s="3"/>
      <c r="J40" s="4"/>
      <c r="K40" s="4"/>
      <c r="L40" s="56"/>
    </row>
    <row r="41" spans="1:12" ht="16.5" customHeight="1" x14ac:dyDescent="0.25">
      <c r="A41" s="1"/>
      <c r="B41" s="3"/>
      <c r="C41" s="3"/>
      <c r="D41" s="2"/>
      <c r="E41" s="3"/>
      <c r="F41" s="4"/>
      <c r="G41" s="4"/>
      <c r="H41" s="56"/>
      <c r="I41" s="3"/>
      <c r="J41" s="4"/>
      <c r="K41" s="4"/>
      <c r="L41" s="56"/>
    </row>
    <row r="42" spans="1:12" ht="16.5" customHeight="1" x14ac:dyDescent="0.25">
      <c r="A42" s="1"/>
      <c r="B42" s="3"/>
      <c r="C42" s="3"/>
      <c r="D42" s="2"/>
      <c r="E42" s="3"/>
      <c r="F42" s="4"/>
      <c r="G42" s="4"/>
      <c r="H42" s="56"/>
      <c r="I42" s="3"/>
      <c r="J42" s="4"/>
      <c r="K42" s="4"/>
      <c r="L42" s="56"/>
    </row>
    <row r="43" spans="1:12" ht="16.5" customHeight="1" x14ac:dyDescent="0.25">
      <c r="A43" s="1"/>
      <c r="B43" s="3"/>
      <c r="C43" s="3"/>
      <c r="D43" s="2"/>
      <c r="E43" s="3"/>
      <c r="F43" s="4"/>
      <c r="G43" s="4"/>
      <c r="H43" s="56"/>
      <c r="I43" s="3"/>
      <c r="J43" s="4"/>
      <c r="K43" s="4"/>
      <c r="L43" s="56"/>
    </row>
    <row r="44" spans="1:12" ht="16.5" customHeight="1" x14ac:dyDescent="0.25">
      <c r="A44" s="1"/>
      <c r="B44" s="3"/>
      <c r="C44" s="3"/>
      <c r="D44" s="2"/>
      <c r="E44" s="3"/>
      <c r="F44" s="4"/>
      <c r="G44" s="4"/>
      <c r="H44" s="56"/>
      <c r="I44" s="3"/>
      <c r="J44" s="4"/>
      <c r="K44" s="4"/>
      <c r="L44" s="56"/>
    </row>
    <row r="45" spans="1:12" ht="16.5" customHeight="1" x14ac:dyDescent="0.25">
      <c r="A45" s="1"/>
      <c r="B45" s="3"/>
      <c r="C45" s="3"/>
      <c r="D45" s="2"/>
      <c r="E45" s="3"/>
      <c r="F45" s="4"/>
      <c r="G45" s="4"/>
      <c r="H45" s="56"/>
      <c r="I45" s="3"/>
      <c r="J45" s="4"/>
      <c r="K45" s="4"/>
      <c r="L45" s="56"/>
    </row>
    <row r="46" spans="1:12" ht="16.5" customHeight="1" x14ac:dyDescent="0.25">
      <c r="A46" s="1"/>
      <c r="B46" s="3"/>
      <c r="C46" s="3"/>
      <c r="D46" s="2"/>
      <c r="E46" s="3"/>
      <c r="F46" s="4"/>
      <c r="G46" s="4"/>
      <c r="H46" s="56"/>
      <c r="I46" s="3"/>
      <c r="J46" s="4"/>
      <c r="K46" s="4"/>
      <c r="L46" s="56"/>
    </row>
    <row r="47" spans="1:12" ht="16.5" customHeight="1" x14ac:dyDescent="0.25">
      <c r="A47" s="1"/>
      <c r="B47" s="3"/>
      <c r="C47" s="3"/>
      <c r="D47" s="2"/>
      <c r="E47" s="3"/>
      <c r="F47" s="4"/>
      <c r="G47" s="4"/>
      <c r="H47" s="56"/>
      <c r="I47" s="3"/>
      <c r="J47" s="4"/>
      <c r="K47" s="4"/>
      <c r="L47" s="56"/>
    </row>
    <row r="48" spans="1:12" ht="20.25" customHeight="1" x14ac:dyDescent="0.25">
      <c r="A48" s="1"/>
      <c r="B48" s="3"/>
      <c r="C48" s="3"/>
      <c r="D48" s="2"/>
      <c r="E48" s="3"/>
      <c r="F48" s="4"/>
      <c r="G48" s="4"/>
      <c r="H48" s="56"/>
      <c r="I48" s="3"/>
      <c r="J48" s="4"/>
      <c r="K48" s="4"/>
      <c r="L48" s="56"/>
    </row>
    <row r="49" spans="1:12" ht="16.5" customHeight="1" x14ac:dyDescent="0.25">
      <c r="A49" s="1"/>
      <c r="B49" s="3"/>
      <c r="C49" s="3"/>
      <c r="D49" s="2"/>
      <c r="E49" s="3"/>
      <c r="F49" s="4"/>
      <c r="G49" s="4"/>
      <c r="H49" s="56"/>
      <c r="I49" s="3"/>
      <c r="J49" s="4"/>
      <c r="K49" s="4"/>
      <c r="L49" s="56"/>
    </row>
    <row r="50" spans="1:12" ht="22.35" customHeight="1" x14ac:dyDescent="0.25">
      <c r="A50" s="22" t="str">
        <f>+'3-5'!A51:M51</f>
        <v>The accompanying notes are an integral part of these consolidated and separate financial statements.</v>
      </c>
      <c r="B50" s="22"/>
      <c r="C50" s="22"/>
      <c r="D50" s="33"/>
      <c r="E50" s="22"/>
      <c r="F50" s="22"/>
      <c r="G50" s="22"/>
      <c r="H50" s="125"/>
      <c r="I50" s="22"/>
      <c r="J50" s="19"/>
      <c r="K50" s="19"/>
      <c r="L50" s="62"/>
    </row>
    <row r="51" spans="1:12" ht="16.5" customHeight="1" x14ac:dyDescent="0.25">
      <c r="A51" s="1" t="str">
        <f>+A1</f>
        <v>Stone One Public Company Limited</v>
      </c>
      <c r="B51" s="1"/>
      <c r="C51" s="1"/>
      <c r="D51" s="2"/>
      <c r="E51" s="3"/>
      <c r="F51" s="3"/>
      <c r="G51" s="3"/>
      <c r="H51" s="64"/>
      <c r="I51" s="3"/>
      <c r="J51" s="4"/>
      <c r="K51" s="4"/>
      <c r="L51" s="56"/>
    </row>
    <row r="52" spans="1:12" ht="16.5" customHeight="1" x14ac:dyDescent="0.25">
      <c r="A52" s="1" t="s">
        <v>152</v>
      </c>
      <c r="B52" s="1"/>
      <c r="C52" s="1"/>
      <c r="D52" s="2"/>
      <c r="E52" s="3"/>
      <c r="F52" s="3"/>
      <c r="G52" s="3"/>
      <c r="H52" s="64"/>
      <c r="I52" s="3"/>
      <c r="J52" s="4"/>
      <c r="K52" s="4"/>
      <c r="L52" s="56"/>
    </row>
    <row r="53" spans="1:12" ht="16.5" customHeight="1" x14ac:dyDescent="0.25">
      <c r="A53" s="5" t="str">
        <f>+A3</f>
        <v>For the year ended 31 December 2023</v>
      </c>
      <c r="B53" s="5"/>
      <c r="C53" s="5"/>
      <c r="D53" s="6"/>
      <c r="E53" s="7"/>
      <c r="F53" s="7"/>
      <c r="G53" s="7"/>
      <c r="H53" s="65"/>
      <c r="I53" s="7"/>
      <c r="J53" s="8"/>
      <c r="K53" s="8"/>
      <c r="L53" s="57"/>
    </row>
    <row r="54" spans="1:12" ht="16.5" customHeight="1" x14ac:dyDescent="0.25">
      <c r="A54" s="3"/>
      <c r="B54" s="3"/>
      <c r="C54" s="3"/>
      <c r="D54" s="2"/>
      <c r="E54" s="3"/>
      <c r="F54" s="3"/>
      <c r="G54" s="3"/>
      <c r="H54" s="64"/>
      <c r="I54" s="3"/>
      <c r="J54" s="4"/>
      <c r="K54" s="4"/>
      <c r="L54" s="56"/>
    </row>
    <row r="55" spans="1:12" ht="16.5" customHeight="1" x14ac:dyDescent="0.25">
      <c r="A55" s="3"/>
      <c r="B55" s="3"/>
      <c r="C55" s="3"/>
      <c r="D55" s="2"/>
      <c r="E55" s="3"/>
      <c r="F55" s="3"/>
      <c r="G55" s="3"/>
      <c r="H55" s="64"/>
      <c r="I55" s="3"/>
      <c r="J55" s="4"/>
      <c r="K55" s="4"/>
      <c r="L55" s="56"/>
    </row>
    <row r="56" spans="1:12" ht="15" customHeight="1" x14ac:dyDescent="0.25">
      <c r="A56" s="3"/>
      <c r="B56" s="3"/>
      <c r="C56" s="3"/>
      <c r="D56" s="2"/>
      <c r="E56" s="3"/>
      <c r="F56" s="199" t="s">
        <v>1</v>
      </c>
      <c r="G56" s="199"/>
      <c r="H56" s="199"/>
      <c r="I56" s="194"/>
      <c r="J56" s="206" t="s">
        <v>2</v>
      </c>
      <c r="K56" s="206"/>
      <c r="L56" s="206"/>
    </row>
    <row r="57" spans="1:12" ht="15" customHeight="1" x14ac:dyDescent="0.25">
      <c r="A57" s="3"/>
      <c r="B57" s="3"/>
      <c r="C57" s="3"/>
      <c r="D57" s="2"/>
      <c r="E57" s="3"/>
      <c r="F57" s="204" t="s">
        <v>3</v>
      </c>
      <c r="G57" s="204"/>
      <c r="H57" s="204"/>
      <c r="I57" s="194"/>
      <c r="J57" s="204" t="s">
        <v>3</v>
      </c>
      <c r="K57" s="204"/>
      <c r="L57" s="204"/>
    </row>
    <row r="58" spans="1:12" ht="15" customHeight="1" x14ac:dyDescent="0.25">
      <c r="A58" s="3"/>
      <c r="B58" s="3"/>
      <c r="C58" s="3"/>
      <c r="D58" s="2"/>
      <c r="E58" s="3"/>
      <c r="F58" s="9" t="s">
        <v>166</v>
      </c>
      <c r="G58" s="1"/>
      <c r="H58" s="58" t="s">
        <v>69</v>
      </c>
      <c r="I58" s="1"/>
      <c r="J58" s="9" t="s">
        <v>166</v>
      </c>
      <c r="K58" s="1"/>
      <c r="L58" s="58" t="s">
        <v>69</v>
      </c>
    </row>
    <row r="59" spans="1:12" ht="15" customHeight="1" x14ac:dyDescent="0.25">
      <c r="A59" s="3"/>
      <c r="B59" s="3"/>
      <c r="C59" s="3"/>
      <c r="D59" s="195" t="s">
        <v>182</v>
      </c>
      <c r="E59" s="1"/>
      <c r="F59" s="10" t="s">
        <v>6</v>
      </c>
      <c r="G59" s="11"/>
      <c r="H59" s="59" t="s">
        <v>6</v>
      </c>
      <c r="I59" s="11"/>
      <c r="J59" s="10" t="s">
        <v>6</v>
      </c>
      <c r="K59" s="11"/>
      <c r="L59" s="59" t="s">
        <v>6</v>
      </c>
    </row>
    <row r="60" spans="1:12" ht="15" customHeight="1" x14ac:dyDescent="0.25">
      <c r="A60" s="3"/>
      <c r="B60" s="3"/>
      <c r="C60" s="3"/>
      <c r="D60" s="194"/>
      <c r="E60" s="1"/>
      <c r="F60" s="12"/>
      <c r="G60" s="11"/>
      <c r="H60" s="60"/>
      <c r="I60" s="11"/>
      <c r="J60" s="12"/>
      <c r="K60" s="11"/>
      <c r="L60" s="60"/>
    </row>
    <row r="61" spans="1:12" ht="15" customHeight="1" x14ac:dyDescent="0.25">
      <c r="A61" s="1" t="s">
        <v>159</v>
      </c>
      <c r="B61" s="3"/>
      <c r="C61" s="3"/>
      <c r="D61" s="194"/>
      <c r="E61" s="1"/>
      <c r="F61" s="34"/>
      <c r="G61" s="1"/>
      <c r="H61" s="124"/>
      <c r="I61" s="1"/>
      <c r="J61" s="12"/>
      <c r="K61" s="11"/>
      <c r="L61" s="60"/>
    </row>
    <row r="62" spans="1:12" s="31" customFormat="1" ht="15" customHeight="1" x14ac:dyDescent="0.25">
      <c r="A62" s="30" t="s">
        <v>132</v>
      </c>
      <c r="B62" s="3"/>
      <c r="C62" s="1"/>
      <c r="D62" s="194"/>
      <c r="E62" s="1"/>
      <c r="F62" s="14"/>
      <c r="G62" s="11"/>
      <c r="H62" s="56"/>
      <c r="I62" s="4"/>
      <c r="J62" s="14"/>
      <c r="K62" s="3"/>
      <c r="L62" s="56"/>
    </row>
    <row r="63" spans="1:12" s="31" customFormat="1" ht="15" customHeight="1" x14ac:dyDescent="0.25">
      <c r="A63" s="30"/>
      <c r="B63" s="3" t="s">
        <v>131</v>
      </c>
      <c r="C63" s="1"/>
      <c r="D63" s="194"/>
      <c r="E63" s="1"/>
      <c r="F63" s="14"/>
      <c r="G63" s="11"/>
      <c r="H63" s="56"/>
      <c r="I63" s="4"/>
      <c r="J63" s="14"/>
      <c r="K63" s="3"/>
      <c r="L63" s="56"/>
    </row>
    <row r="64" spans="1:12" s="31" customFormat="1" ht="15" customHeight="1" x14ac:dyDescent="0.25">
      <c r="A64" s="30"/>
      <c r="B64" s="3" t="s">
        <v>133</v>
      </c>
      <c r="C64" s="1"/>
      <c r="D64" s="194"/>
      <c r="E64" s="1"/>
      <c r="F64" s="14"/>
      <c r="G64" s="11"/>
      <c r="H64" s="56"/>
      <c r="I64" s="4"/>
      <c r="J64" s="14"/>
      <c r="K64" s="3"/>
      <c r="L64" s="56"/>
    </row>
    <row r="65" spans="1:12" s="31" customFormat="1" ht="15" customHeight="1" x14ac:dyDescent="0.25">
      <c r="A65" s="30"/>
      <c r="B65" s="3"/>
      <c r="C65" s="3" t="s">
        <v>134</v>
      </c>
      <c r="D65" s="194"/>
      <c r="E65" s="1"/>
      <c r="F65" s="18">
        <v>2096140</v>
      </c>
      <c r="G65" s="4"/>
      <c r="H65" s="62">
        <v>4175279</v>
      </c>
      <c r="I65" s="4"/>
      <c r="J65" s="18">
        <v>1847599</v>
      </c>
      <c r="K65" s="3"/>
      <c r="L65" s="62">
        <v>4053593</v>
      </c>
    </row>
    <row r="66" spans="1:12" ht="15" customHeight="1" x14ac:dyDescent="0.25">
      <c r="B66" s="3"/>
      <c r="C66" s="1"/>
      <c r="D66" s="2"/>
      <c r="E66" s="3"/>
      <c r="F66" s="14"/>
      <c r="G66" s="4"/>
      <c r="H66" s="56"/>
      <c r="I66" s="4"/>
      <c r="J66" s="14"/>
      <c r="K66" s="3"/>
      <c r="L66" s="56"/>
    </row>
    <row r="67" spans="1:12" ht="15" customHeight="1" x14ac:dyDescent="0.25">
      <c r="A67" s="31" t="s">
        <v>196</v>
      </c>
      <c r="B67" s="1"/>
      <c r="C67" s="1"/>
      <c r="D67" s="2"/>
      <c r="E67" s="3"/>
      <c r="F67" s="14"/>
      <c r="G67" s="4"/>
      <c r="H67" s="56"/>
      <c r="I67" s="3"/>
      <c r="J67" s="14"/>
      <c r="K67" s="4"/>
      <c r="L67" s="56"/>
    </row>
    <row r="68" spans="1:12" ht="15" customHeight="1" x14ac:dyDescent="0.25">
      <c r="A68" s="31"/>
      <c r="B68" s="1" t="s">
        <v>135</v>
      </c>
      <c r="C68" s="1"/>
      <c r="D68" s="2"/>
      <c r="E68" s="3"/>
      <c r="F68" s="18">
        <f>SUM(F62:F65)</f>
        <v>2096140</v>
      </c>
      <c r="G68" s="4"/>
      <c r="H68" s="62">
        <f>SUM(H62:H65)</f>
        <v>4175279</v>
      </c>
      <c r="I68" s="4"/>
      <c r="J68" s="18">
        <f>SUM(J62:J65)</f>
        <v>1847599</v>
      </c>
      <c r="K68" s="3"/>
      <c r="L68" s="62">
        <f>SUM(L62:L65)</f>
        <v>4053593</v>
      </c>
    </row>
    <row r="69" spans="1:12" ht="15" customHeight="1" x14ac:dyDescent="0.25">
      <c r="B69" s="3"/>
      <c r="C69" s="3"/>
      <c r="D69" s="2"/>
      <c r="E69" s="3"/>
      <c r="F69" s="14"/>
      <c r="G69" s="4"/>
      <c r="H69" s="56"/>
      <c r="I69" s="4"/>
      <c r="J69" s="14"/>
      <c r="K69" s="3"/>
      <c r="L69" s="56"/>
    </row>
    <row r="70" spans="1:12" ht="15" customHeight="1" thickBot="1" x14ac:dyDescent="0.3">
      <c r="A70" s="1" t="s">
        <v>118</v>
      </c>
      <c r="B70" s="1"/>
      <c r="C70" s="3"/>
      <c r="D70" s="118"/>
      <c r="E70" s="3"/>
      <c r="F70" s="76">
        <f>SUM(F68,F37)</f>
        <v>40132459</v>
      </c>
      <c r="G70" s="4"/>
      <c r="H70" s="126">
        <f>SUM(H68,H37)</f>
        <v>25731207</v>
      </c>
      <c r="I70" s="4"/>
      <c r="J70" s="76">
        <f>SUM(J68,J37)</f>
        <v>35056821</v>
      </c>
      <c r="K70" s="3"/>
      <c r="L70" s="126">
        <f>SUM(L68,L37)</f>
        <v>13563171</v>
      </c>
    </row>
    <row r="71" spans="1:12" ht="15" customHeight="1" thickTop="1" x14ac:dyDescent="0.25">
      <c r="A71" s="3"/>
      <c r="B71" s="3"/>
      <c r="C71" s="3"/>
      <c r="D71" s="2"/>
      <c r="E71" s="3"/>
      <c r="F71" s="14"/>
      <c r="G71" s="4"/>
      <c r="H71" s="56"/>
      <c r="I71" s="4"/>
      <c r="J71" s="14"/>
      <c r="K71" s="3"/>
      <c r="L71" s="56"/>
    </row>
    <row r="72" spans="1:12" ht="15" customHeight="1" x14ac:dyDescent="0.25">
      <c r="A72" s="3"/>
      <c r="B72" s="3"/>
      <c r="C72" s="3"/>
      <c r="D72" s="2"/>
      <c r="E72" s="3"/>
      <c r="F72" s="14"/>
      <c r="G72" s="4"/>
      <c r="H72" s="56"/>
      <c r="I72" s="4"/>
      <c r="J72" s="14"/>
      <c r="K72" s="3"/>
      <c r="L72" s="56"/>
    </row>
    <row r="73" spans="1:12" ht="15" customHeight="1" x14ac:dyDescent="0.25">
      <c r="A73" s="1" t="s">
        <v>172</v>
      </c>
      <c r="B73" s="3"/>
      <c r="C73" s="3"/>
      <c r="D73" s="2"/>
      <c r="E73" s="3"/>
      <c r="F73" s="14"/>
      <c r="G73" s="3"/>
      <c r="H73" s="56"/>
      <c r="I73" s="3"/>
      <c r="J73" s="13"/>
      <c r="K73" s="3"/>
      <c r="L73" s="64"/>
    </row>
    <row r="74" spans="1:12" ht="15" customHeight="1" x14ac:dyDescent="0.25">
      <c r="A74" s="1"/>
      <c r="B74" s="3"/>
      <c r="C74" s="3"/>
      <c r="D74" s="2"/>
      <c r="E74" s="3"/>
      <c r="F74" s="14"/>
      <c r="G74" s="3"/>
      <c r="H74" s="56"/>
      <c r="I74" s="3"/>
      <c r="J74" s="13"/>
      <c r="K74" s="3"/>
      <c r="L74" s="64"/>
    </row>
    <row r="75" spans="1:12" ht="15" customHeight="1" x14ac:dyDescent="0.25">
      <c r="A75" s="3" t="s">
        <v>173</v>
      </c>
      <c r="B75" s="3"/>
      <c r="C75" s="3"/>
      <c r="D75" s="2">
        <v>33</v>
      </c>
      <c r="E75" s="3"/>
      <c r="F75" s="120">
        <v>0.1586598941250032</v>
      </c>
      <c r="G75" s="121"/>
      <c r="H75" s="37">
        <v>8.9024567327428625E-2</v>
      </c>
      <c r="I75" s="121"/>
      <c r="J75" s="120">
        <v>0.1382346678252509</v>
      </c>
      <c r="K75" s="122"/>
      <c r="L75" s="37">
        <v>3.9273932763016932E-2</v>
      </c>
    </row>
    <row r="76" spans="1:12" ht="15" customHeight="1" x14ac:dyDescent="0.25">
      <c r="A76" s="3"/>
      <c r="B76" s="3"/>
      <c r="C76" s="3"/>
      <c r="D76" s="2"/>
      <c r="E76" s="3"/>
      <c r="F76" s="37"/>
      <c r="G76" s="35"/>
      <c r="H76" s="37"/>
      <c r="I76" s="35"/>
      <c r="J76" s="37"/>
      <c r="K76" s="36"/>
      <c r="L76" s="37"/>
    </row>
    <row r="77" spans="1:12" ht="16.5" customHeight="1" x14ac:dyDescent="0.25">
      <c r="A77" s="3"/>
      <c r="B77" s="3"/>
      <c r="C77" s="3"/>
      <c r="D77" s="2"/>
      <c r="E77" s="3"/>
      <c r="F77" s="37"/>
      <c r="G77" s="35"/>
      <c r="H77" s="37"/>
      <c r="I77" s="35"/>
      <c r="J77" s="37"/>
      <c r="K77" s="36"/>
      <c r="L77" s="37"/>
    </row>
    <row r="78" spans="1:12" ht="16.5" customHeight="1" x14ac:dyDescent="0.25">
      <c r="A78" s="3"/>
      <c r="B78" s="3"/>
      <c r="C78" s="3"/>
      <c r="D78" s="2"/>
      <c r="E78" s="3"/>
      <c r="F78" s="37"/>
      <c r="G78" s="35"/>
      <c r="H78" s="37"/>
      <c r="I78" s="35"/>
      <c r="J78" s="37"/>
      <c r="K78" s="36"/>
      <c r="L78" s="37"/>
    </row>
    <row r="79" spans="1:12" ht="16.5" customHeight="1" x14ac:dyDescent="0.25">
      <c r="A79" s="3"/>
      <c r="B79" s="3"/>
      <c r="C79" s="3"/>
      <c r="D79" s="2"/>
      <c r="E79" s="3"/>
      <c r="F79" s="37"/>
      <c r="G79" s="35"/>
      <c r="H79" s="37"/>
      <c r="I79" s="35"/>
      <c r="J79" s="37"/>
      <c r="K79" s="36"/>
      <c r="L79" s="37"/>
    </row>
    <row r="80" spans="1:12" ht="16.5" customHeight="1" x14ac:dyDescent="0.25">
      <c r="A80" s="3"/>
      <c r="B80" s="3"/>
      <c r="C80" s="3"/>
      <c r="D80" s="2"/>
      <c r="E80" s="3"/>
      <c r="F80" s="37"/>
      <c r="G80" s="35"/>
      <c r="H80" s="37"/>
      <c r="I80" s="35"/>
      <c r="J80" s="37"/>
      <c r="K80" s="36"/>
      <c r="L80" s="37"/>
    </row>
    <row r="81" spans="1:12" ht="16.5" customHeight="1" x14ac:dyDescent="0.25">
      <c r="A81" s="3"/>
      <c r="B81" s="3"/>
      <c r="C81" s="3"/>
      <c r="D81" s="2"/>
      <c r="E81" s="3"/>
      <c r="F81" s="37"/>
      <c r="G81" s="35"/>
      <c r="H81" s="37"/>
      <c r="I81" s="35"/>
      <c r="J81" s="37"/>
      <c r="K81" s="36"/>
      <c r="L81" s="37"/>
    </row>
    <row r="82" spans="1:12" ht="16.5" customHeight="1" x14ac:dyDescent="0.25">
      <c r="A82" s="3"/>
      <c r="B82" s="3"/>
      <c r="C82" s="3"/>
      <c r="D82" s="2"/>
      <c r="E82" s="3"/>
      <c r="F82" s="37"/>
      <c r="G82" s="35"/>
      <c r="H82" s="37"/>
      <c r="I82" s="35"/>
      <c r="J82" s="37"/>
      <c r="K82" s="36"/>
      <c r="L82" s="37"/>
    </row>
    <row r="83" spans="1:12" ht="16.5" customHeight="1" x14ac:dyDescent="0.25">
      <c r="A83" s="3"/>
      <c r="B83" s="3"/>
      <c r="C83" s="3"/>
      <c r="D83" s="2"/>
      <c r="E83" s="3"/>
      <c r="F83" s="37"/>
      <c r="G83" s="35"/>
      <c r="H83" s="37"/>
      <c r="I83" s="35"/>
      <c r="J83" s="37"/>
      <c r="K83" s="36"/>
      <c r="L83" s="37"/>
    </row>
    <row r="84" spans="1:12" ht="16.5" customHeight="1" x14ac:dyDescent="0.25">
      <c r="A84" s="3"/>
      <c r="B84" s="3"/>
      <c r="C84" s="3"/>
      <c r="D84" s="2"/>
      <c r="E84" s="3"/>
      <c r="F84" s="37"/>
      <c r="G84" s="35"/>
      <c r="H84" s="37"/>
      <c r="I84" s="35"/>
      <c r="J84" s="37"/>
      <c r="K84" s="36"/>
      <c r="L84" s="37"/>
    </row>
    <row r="85" spans="1:12" ht="16.5" customHeight="1" x14ac:dyDescent="0.25">
      <c r="A85" s="3"/>
      <c r="B85" s="3"/>
      <c r="C85" s="3"/>
      <c r="D85" s="2"/>
      <c r="E85" s="3"/>
      <c r="F85" s="37"/>
      <c r="G85" s="35"/>
      <c r="H85" s="37"/>
      <c r="I85" s="35"/>
      <c r="J85" s="37"/>
      <c r="K85" s="36"/>
      <c r="L85" s="37"/>
    </row>
    <row r="86" spans="1:12" ht="16.5" customHeight="1" x14ac:dyDescent="0.25">
      <c r="A86" s="3"/>
      <c r="B86" s="3"/>
      <c r="C86" s="3"/>
      <c r="D86" s="2"/>
      <c r="E86" s="3"/>
      <c r="F86" s="37"/>
      <c r="G86" s="35"/>
      <c r="H86" s="37"/>
      <c r="I86" s="35"/>
      <c r="J86" s="37"/>
      <c r="K86" s="36"/>
      <c r="L86" s="37"/>
    </row>
    <row r="87" spans="1:12" ht="16.5" customHeight="1" x14ac:dyDescent="0.25">
      <c r="A87" s="3"/>
      <c r="B87" s="3"/>
      <c r="C87" s="3"/>
      <c r="D87" s="2"/>
      <c r="E87" s="3"/>
      <c r="F87" s="37"/>
      <c r="G87" s="35"/>
      <c r="H87" s="37"/>
      <c r="I87" s="35"/>
      <c r="J87" s="37"/>
      <c r="K87" s="36"/>
      <c r="L87" s="37"/>
    </row>
    <row r="88" spans="1:12" ht="16.5" customHeight="1" x14ac:dyDescent="0.25">
      <c r="A88" s="3"/>
      <c r="B88" s="3"/>
      <c r="C88" s="3"/>
      <c r="D88" s="2"/>
      <c r="E88" s="3"/>
      <c r="F88" s="37"/>
      <c r="G88" s="35"/>
      <c r="H88" s="37"/>
      <c r="I88" s="35"/>
      <c r="J88" s="37"/>
      <c r="K88" s="36"/>
      <c r="L88" s="37"/>
    </row>
    <row r="89" spans="1:12" ht="16.5" customHeight="1" x14ac:dyDescent="0.25">
      <c r="A89" s="3"/>
      <c r="B89" s="3"/>
      <c r="C89" s="3"/>
      <c r="D89" s="2"/>
      <c r="E89" s="3"/>
      <c r="F89" s="37"/>
      <c r="G89" s="35"/>
      <c r="H89" s="37"/>
      <c r="I89" s="35"/>
      <c r="J89" s="37"/>
      <c r="K89" s="36"/>
      <c r="L89" s="37"/>
    </row>
    <row r="90" spans="1:12" ht="16.5" customHeight="1" x14ac:dyDescent="0.25">
      <c r="A90" s="3"/>
      <c r="B90" s="3"/>
      <c r="C90" s="3"/>
      <c r="D90" s="2"/>
      <c r="E90" s="3"/>
      <c r="F90" s="37"/>
      <c r="G90" s="35"/>
      <c r="H90" s="37"/>
      <c r="I90" s="35"/>
      <c r="J90" s="37"/>
      <c r="K90" s="36"/>
      <c r="L90" s="37"/>
    </row>
    <row r="91" spans="1:12" ht="16.5" customHeight="1" x14ac:dyDescent="0.25">
      <c r="A91" s="3"/>
      <c r="B91" s="3"/>
      <c r="C91" s="3"/>
      <c r="D91" s="2"/>
      <c r="E91" s="3"/>
      <c r="F91" s="37"/>
      <c r="G91" s="35"/>
      <c r="H91" s="37"/>
      <c r="I91" s="35"/>
      <c r="J91" s="37"/>
      <c r="K91" s="36"/>
      <c r="L91" s="37"/>
    </row>
    <row r="92" spans="1:12" ht="16.5" customHeight="1" x14ac:dyDescent="0.25">
      <c r="A92" s="3"/>
      <c r="B92" s="3"/>
      <c r="C92" s="3"/>
      <c r="D92" s="2"/>
      <c r="E92" s="3"/>
      <c r="F92" s="37"/>
      <c r="G92" s="35"/>
      <c r="H92" s="37"/>
      <c r="I92" s="35"/>
      <c r="J92" s="37"/>
      <c r="K92" s="36"/>
      <c r="L92" s="37"/>
    </row>
    <row r="93" spans="1:12" ht="16.5" customHeight="1" x14ac:dyDescent="0.25">
      <c r="A93" s="3"/>
      <c r="B93" s="3"/>
      <c r="C93" s="3"/>
      <c r="D93" s="2"/>
      <c r="E93" s="3"/>
      <c r="F93" s="37"/>
      <c r="G93" s="35"/>
      <c r="H93" s="37"/>
      <c r="I93" s="35"/>
      <c r="J93" s="37"/>
      <c r="K93" s="36"/>
      <c r="L93" s="37"/>
    </row>
    <row r="94" spans="1:12" ht="16.5" customHeight="1" x14ac:dyDescent="0.25">
      <c r="A94" s="3"/>
      <c r="B94" s="3"/>
      <c r="C94" s="3"/>
      <c r="D94" s="2"/>
      <c r="E94" s="3"/>
      <c r="F94" s="37"/>
      <c r="G94" s="35"/>
      <c r="H94" s="37"/>
      <c r="I94" s="35"/>
      <c r="J94" s="37"/>
      <c r="K94" s="36"/>
      <c r="L94" s="37"/>
    </row>
    <row r="95" spans="1:12" ht="16.5" customHeight="1" x14ac:dyDescent="0.25">
      <c r="A95" s="3"/>
      <c r="B95" s="3"/>
      <c r="C95" s="3"/>
      <c r="D95" s="2"/>
      <c r="E95" s="3"/>
      <c r="F95" s="37"/>
      <c r="G95" s="35"/>
      <c r="H95" s="37"/>
      <c r="I95" s="35"/>
      <c r="J95" s="37"/>
      <c r="K95" s="36"/>
      <c r="L95" s="37"/>
    </row>
    <row r="96" spans="1:12" ht="16.5" customHeight="1" x14ac:dyDescent="0.25">
      <c r="A96" s="3"/>
      <c r="B96" s="3"/>
      <c r="C96" s="3"/>
      <c r="D96" s="2"/>
      <c r="E96" s="3"/>
      <c r="F96" s="37"/>
      <c r="G96" s="35"/>
      <c r="H96" s="37"/>
      <c r="I96" s="35"/>
      <c r="J96" s="37"/>
      <c r="K96" s="36"/>
      <c r="L96" s="37"/>
    </row>
    <row r="97" spans="1:12" ht="16.5" customHeight="1" x14ac:dyDescent="0.25">
      <c r="A97" s="3"/>
      <c r="B97" s="3"/>
      <c r="C97" s="3"/>
      <c r="D97" s="2"/>
      <c r="E97" s="3"/>
      <c r="F97" s="37"/>
      <c r="G97" s="35"/>
      <c r="H97" s="37"/>
      <c r="I97" s="35"/>
      <c r="J97" s="37"/>
      <c r="K97" s="36"/>
      <c r="L97" s="37"/>
    </row>
    <row r="98" spans="1:12" ht="16.5" customHeight="1" x14ac:dyDescent="0.25">
      <c r="A98" s="3"/>
      <c r="B98" s="3"/>
      <c r="C98" s="3"/>
      <c r="D98" s="2"/>
      <c r="E98" s="3"/>
      <c r="F98" s="37"/>
      <c r="G98" s="35"/>
      <c r="H98" s="37"/>
      <c r="I98" s="35"/>
      <c r="J98" s="37"/>
      <c r="K98" s="36"/>
      <c r="L98" s="37"/>
    </row>
    <row r="99" spans="1:12" ht="16.5" customHeight="1" x14ac:dyDescent="0.25">
      <c r="A99" s="3"/>
      <c r="B99" s="3"/>
      <c r="C99" s="3"/>
      <c r="D99" s="2"/>
      <c r="E99" s="3"/>
      <c r="F99" s="37"/>
      <c r="G99" s="35"/>
      <c r="H99" s="37"/>
      <c r="I99" s="35"/>
      <c r="J99" s="37"/>
      <c r="K99" s="36"/>
      <c r="L99" s="37"/>
    </row>
    <row r="100" spans="1:12" ht="16.5" customHeight="1" x14ac:dyDescent="0.25">
      <c r="A100" s="3"/>
      <c r="B100" s="3"/>
      <c r="C100" s="3"/>
      <c r="D100" s="2"/>
      <c r="E100" s="3"/>
      <c r="F100" s="37"/>
      <c r="G100" s="35"/>
      <c r="H100" s="37"/>
      <c r="I100" s="35"/>
      <c r="J100" s="37"/>
      <c r="K100" s="36"/>
      <c r="L100" s="37"/>
    </row>
    <row r="101" spans="1:12" ht="21" customHeight="1" x14ac:dyDescent="0.25">
      <c r="A101" s="3"/>
      <c r="B101" s="3"/>
      <c r="C101" s="3"/>
      <c r="D101" s="2"/>
      <c r="E101" s="3"/>
      <c r="F101" s="37"/>
      <c r="G101" s="35"/>
      <c r="H101" s="37"/>
      <c r="I101" s="35"/>
      <c r="J101" s="37"/>
      <c r="K101" s="36"/>
      <c r="L101" s="37"/>
    </row>
    <row r="102" spans="1:12" ht="22.35" customHeight="1" x14ac:dyDescent="0.25">
      <c r="A102" s="22" t="str">
        <f>+'3-5'!A151:M151</f>
        <v>The accompanying notes are an integral part of these consolidated and separate financial statements.</v>
      </c>
      <c r="B102" s="7"/>
      <c r="C102" s="7"/>
      <c r="D102" s="6"/>
      <c r="E102" s="7"/>
      <c r="F102" s="7"/>
      <c r="G102" s="7"/>
      <c r="H102" s="65"/>
      <c r="I102" s="7"/>
      <c r="J102" s="7"/>
      <c r="K102" s="7"/>
      <c r="L102" s="65"/>
    </row>
  </sheetData>
  <mergeCells count="8">
    <mergeCell ref="F57:H57"/>
    <mergeCell ref="J57:L57"/>
    <mergeCell ref="F6:H6"/>
    <mergeCell ref="J6:L6"/>
    <mergeCell ref="F7:H7"/>
    <mergeCell ref="J7:L7"/>
    <mergeCell ref="F56:H56"/>
    <mergeCell ref="J56:L56"/>
  </mergeCells>
  <pageMargins left="0.8" right="0.5" top="0.5" bottom="0.6" header="0.49" footer="0.4"/>
  <pageSetup paperSize="9" scale="95" firstPageNumber="6" orientation="portrait" useFirstPageNumber="1" horizontalDpi="1200" verticalDpi="1200" r:id="rId1"/>
  <headerFooter>
    <oddFooter>&amp;R&amp;"Arial,Regular"&amp;9&amp;P</oddFooter>
  </headerFooter>
  <rowBreaks count="1" manualBreakCount="1">
    <brk id="50" max="16383" man="1"/>
  </rowBreaks>
  <ignoredErrors>
    <ignoredError sqref="F68:G68 I68:K6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7DB17-7154-4447-B433-85B095AE0E29}">
  <dimension ref="A1:Q32"/>
  <sheetViews>
    <sheetView zoomScale="85" zoomScaleNormal="85" zoomScaleSheetLayoutView="130" workbookViewId="0">
      <selection activeCell="D12" sqref="D12"/>
    </sheetView>
  </sheetViews>
  <sheetFormatPr defaultColWidth="10.42578125" defaultRowHeight="16.5" customHeight="1" x14ac:dyDescent="0.25"/>
  <cols>
    <col min="1" max="2" width="1.5703125" style="30" customWidth="1"/>
    <col min="3" max="3" width="13.5703125" style="30" customWidth="1"/>
    <col min="4" max="4" width="28.42578125" style="30" customWidth="1"/>
    <col min="5" max="5" width="5.5703125" style="30" customWidth="1"/>
    <col min="6" max="6" width="0.85546875" style="30" customWidth="1"/>
    <col min="7" max="7" width="13.5703125" style="30" customWidth="1"/>
    <col min="8" max="8" width="0.85546875" style="30" customWidth="1"/>
    <col min="9" max="9" width="13.5703125" style="30" customWidth="1"/>
    <col min="10" max="10" width="0.85546875" style="30" customWidth="1"/>
    <col min="11" max="11" width="13.5703125" style="30" customWidth="1"/>
    <col min="12" max="12" width="0.85546875" style="30" customWidth="1"/>
    <col min="13" max="13" width="13.5703125" style="30" customWidth="1"/>
    <col min="14" max="14" width="0.85546875" style="30" customWidth="1"/>
    <col min="15" max="15" width="13.5703125" style="30" customWidth="1"/>
    <col min="16" max="16" width="0.85546875" style="30" customWidth="1"/>
    <col min="17" max="17" width="13.5703125" style="30" customWidth="1"/>
    <col min="18" max="16384" width="10.42578125" style="30"/>
  </cols>
  <sheetData>
    <row r="1" spans="1:17" ht="16.5" customHeight="1" x14ac:dyDescent="0.25">
      <c r="A1" s="1" t="str">
        <f>+'6-7'!A1</f>
        <v>Stone One Public Company Limited</v>
      </c>
      <c r="B1" s="1"/>
      <c r="C1" s="1"/>
      <c r="D1" s="1"/>
      <c r="E1" s="17"/>
      <c r="F1" s="17"/>
      <c r="G1" s="4"/>
      <c r="H1" s="4"/>
      <c r="I1" s="4"/>
      <c r="J1" s="4"/>
      <c r="K1" s="4"/>
      <c r="L1" s="4"/>
      <c r="M1" s="4"/>
      <c r="N1" s="4"/>
      <c r="O1" s="4"/>
      <c r="P1" s="4"/>
      <c r="Q1" s="15"/>
    </row>
    <row r="2" spans="1:17" ht="16.5" customHeight="1" x14ac:dyDescent="0.25">
      <c r="A2" s="38" t="s">
        <v>42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16.5" customHeight="1" x14ac:dyDescent="0.25">
      <c r="A3" s="5" t="str">
        <f>+'6-7'!A3</f>
        <v>For the year ended 31 December 2023</v>
      </c>
      <c r="B3" s="39"/>
      <c r="C3" s="39"/>
      <c r="D3" s="39"/>
      <c r="E3" s="39"/>
      <c r="F3" s="39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17" ht="16.5" customHeight="1" x14ac:dyDescent="0.25">
      <c r="A4" s="89"/>
      <c r="B4" s="89"/>
      <c r="C4" s="89"/>
      <c r="D4" s="89"/>
      <c r="E4" s="32"/>
      <c r="G4" s="15"/>
      <c r="H4" s="15"/>
      <c r="I4" s="15"/>
      <c r="J4" s="15"/>
      <c r="K4" s="15"/>
      <c r="L4" s="15"/>
      <c r="M4" s="4"/>
      <c r="N4" s="15"/>
      <c r="O4" s="15"/>
      <c r="P4" s="15"/>
      <c r="Q4" s="15"/>
    </row>
    <row r="5" spans="1:17" ht="16.5" customHeight="1" x14ac:dyDescent="0.25">
      <c r="A5" s="89"/>
      <c r="B5" s="89"/>
      <c r="C5" s="89"/>
      <c r="D5" s="89"/>
      <c r="E5" s="32"/>
      <c r="G5" s="15"/>
      <c r="H5" s="15"/>
      <c r="I5" s="15"/>
      <c r="J5" s="15"/>
      <c r="K5" s="15"/>
      <c r="L5" s="15"/>
      <c r="M5" s="4"/>
      <c r="N5" s="15"/>
      <c r="O5" s="15"/>
      <c r="P5" s="15"/>
      <c r="Q5" s="15"/>
    </row>
    <row r="6" spans="1:17" ht="16.5" customHeight="1" x14ac:dyDescent="0.25">
      <c r="A6" s="31"/>
      <c r="B6" s="31"/>
      <c r="C6" s="31"/>
      <c r="D6" s="31"/>
      <c r="E6" s="31"/>
      <c r="F6" s="31"/>
      <c r="G6" s="208" t="s">
        <v>43</v>
      </c>
      <c r="H6" s="208"/>
      <c r="I6" s="208"/>
      <c r="J6" s="208"/>
      <c r="K6" s="208"/>
      <c r="L6" s="208"/>
      <c r="M6" s="208"/>
      <c r="N6" s="208"/>
      <c r="O6" s="208"/>
      <c r="P6" s="208"/>
      <c r="Q6" s="208"/>
    </row>
    <row r="7" spans="1:17" ht="16.5" customHeight="1" x14ac:dyDescent="0.25">
      <c r="G7" s="81" t="s">
        <v>44</v>
      </c>
      <c r="H7" s="81"/>
      <c r="I7" s="81"/>
      <c r="J7" s="11"/>
      <c r="K7" s="11" t="s">
        <v>94</v>
      </c>
      <c r="L7" s="11"/>
      <c r="M7" s="209" t="s">
        <v>29</v>
      </c>
      <c r="N7" s="209"/>
      <c r="O7" s="209"/>
      <c r="P7" s="100"/>
    </row>
    <row r="8" spans="1:17" ht="16.5" customHeight="1" x14ac:dyDescent="0.25">
      <c r="G8" s="81" t="s">
        <v>97</v>
      </c>
      <c r="H8" s="81"/>
      <c r="I8" s="83" t="s">
        <v>45</v>
      </c>
      <c r="J8" s="11"/>
      <c r="K8" s="11" t="s">
        <v>95</v>
      </c>
      <c r="L8" s="11"/>
      <c r="M8" s="81" t="s">
        <v>46</v>
      </c>
      <c r="N8" s="81"/>
      <c r="O8" s="81"/>
      <c r="P8" s="100"/>
      <c r="Q8" s="81" t="s">
        <v>47</v>
      </c>
    </row>
    <row r="9" spans="1:17" ht="16.5" customHeight="1" x14ac:dyDescent="0.25">
      <c r="G9" s="81" t="s">
        <v>48</v>
      </c>
      <c r="H9" s="81"/>
      <c r="I9" s="81" t="s">
        <v>48</v>
      </c>
      <c r="J9" s="11"/>
      <c r="K9" s="11" t="s">
        <v>96</v>
      </c>
      <c r="L9" s="11"/>
      <c r="M9" s="119" t="s">
        <v>145</v>
      </c>
      <c r="N9" s="81"/>
      <c r="O9" s="81" t="s">
        <v>30</v>
      </c>
      <c r="P9" s="100"/>
      <c r="Q9" s="81" t="s">
        <v>49</v>
      </c>
    </row>
    <row r="10" spans="1:17" ht="16.5" customHeight="1" x14ac:dyDescent="0.25">
      <c r="E10" s="84" t="s">
        <v>5</v>
      </c>
      <c r="G10" s="85" t="s">
        <v>6</v>
      </c>
      <c r="H10" s="86"/>
      <c r="I10" s="85" t="s">
        <v>6</v>
      </c>
      <c r="J10" s="11"/>
      <c r="K10" s="85" t="s">
        <v>6</v>
      </c>
      <c r="L10" s="11"/>
      <c r="M10" s="85" t="s">
        <v>6</v>
      </c>
      <c r="N10" s="11"/>
      <c r="O10" s="85" t="s">
        <v>6</v>
      </c>
      <c r="P10" s="11"/>
      <c r="Q10" s="85" t="s">
        <v>6</v>
      </c>
    </row>
    <row r="11" spans="1:17" s="61" customFormat="1" ht="16.5" customHeight="1" x14ac:dyDescent="0.25">
      <c r="E11" s="128"/>
      <c r="G11" s="129"/>
      <c r="H11" s="129"/>
      <c r="I11" s="129"/>
      <c r="J11" s="60"/>
      <c r="K11" s="129"/>
      <c r="L11" s="60"/>
      <c r="M11" s="129"/>
      <c r="N11" s="60"/>
      <c r="O11" s="129"/>
      <c r="P11" s="60"/>
      <c r="Q11" s="129"/>
    </row>
    <row r="12" spans="1:17" s="61" customFormat="1" ht="16.5" customHeight="1" x14ac:dyDescent="0.25">
      <c r="A12" s="130" t="s">
        <v>70</v>
      </c>
      <c r="E12" s="87"/>
      <c r="G12" s="117">
        <v>242134600</v>
      </c>
      <c r="H12" s="117"/>
      <c r="I12" s="117">
        <v>139913762</v>
      </c>
      <c r="J12" s="67"/>
      <c r="K12" s="117">
        <v>167694335</v>
      </c>
      <c r="L12" s="67"/>
      <c r="M12" s="117">
        <v>18814074</v>
      </c>
      <c r="N12" s="67"/>
      <c r="O12" s="67">
        <v>45337256</v>
      </c>
      <c r="P12" s="67"/>
      <c r="Q12" s="67">
        <f>SUM(G12:P12)</f>
        <v>613894027</v>
      </c>
    </row>
    <row r="13" spans="1:17" s="61" customFormat="1" ht="16.5" customHeight="1" x14ac:dyDescent="0.25">
      <c r="A13" s="131" t="s">
        <v>98</v>
      </c>
      <c r="E13" s="87">
        <v>29</v>
      </c>
      <c r="G13" s="67">
        <v>0</v>
      </c>
      <c r="I13" s="67">
        <v>0</v>
      </c>
      <c r="K13" s="67">
        <v>0</v>
      </c>
      <c r="M13" s="67">
        <v>475479</v>
      </c>
      <c r="O13" s="67">
        <v>-475479</v>
      </c>
      <c r="Q13" s="67">
        <f>SUM(G13:O13)</f>
        <v>0</v>
      </c>
    </row>
    <row r="14" spans="1:17" s="61" customFormat="1" ht="16.5" customHeight="1" x14ac:dyDescent="0.25">
      <c r="A14" s="131" t="s">
        <v>50</v>
      </c>
      <c r="E14" s="87">
        <v>34</v>
      </c>
      <c r="G14" s="67">
        <v>0</v>
      </c>
      <c r="H14" s="67"/>
      <c r="I14" s="67">
        <v>0</v>
      </c>
      <c r="K14" s="67">
        <v>0</v>
      </c>
      <c r="M14" s="67">
        <v>0</v>
      </c>
      <c r="O14" s="67">
        <v>-36320190</v>
      </c>
      <c r="Q14" s="67">
        <f>SUM(G14:O14)</f>
        <v>-36320190</v>
      </c>
    </row>
    <row r="15" spans="1:17" s="61" customFormat="1" ht="16.5" customHeight="1" x14ac:dyDescent="0.25">
      <c r="A15" s="64" t="s">
        <v>118</v>
      </c>
      <c r="G15" s="92">
        <v>0</v>
      </c>
      <c r="H15" s="94"/>
      <c r="I15" s="92">
        <v>0</v>
      </c>
      <c r="J15" s="91"/>
      <c r="K15" s="92">
        <v>0</v>
      </c>
      <c r="L15" s="91"/>
      <c r="M15" s="92">
        <v>0</v>
      </c>
      <c r="O15" s="57">
        <f>'6-7'!H70</f>
        <v>25731207</v>
      </c>
      <c r="P15" s="132"/>
      <c r="Q15" s="92">
        <f>SUM(G15:O15)</f>
        <v>25731207</v>
      </c>
    </row>
    <row r="16" spans="1:17" s="61" customFormat="1" ht="16.5" customHeight="1" x14ac:dyDescent="0.25"/>
    <row r="17" spans="1:17" s="61" customFormat="1" ht="16.5" customHeight="1" thickBot="1" x14ac:dyDescent="0.3">
      <c r="A17" s="130" t="s">
        <v>71</v>
      </c>
      <c r="G17" s="93">
        <f>SUM(G12:G16)</f>
        <v>242134600</v>
      </c>
      <c r="H17" s="94"/>
      <c r="I17" s="95">
        <f>SUM(I12:I16)</f>
        <v>139913762</v>
      </c>
      <c r="K17" s="93">
        <f>SUM(K12:K16)</f>
        <v>167694335</v>
      </c>
      <c r="M17" s="93">
        <f>SUM(M12:M16)</f>
        <v>19289553</v>
      </c>
      <c r="O17" s="93">
        <f>SUM(O12:O16)</f>
        <v>34272794</v>
      </c>
      <c r="P17" s="67"/>
      <c r="Q17" s="93">
        <f>SUM(Q12:Q16)</f>
        <v>603305044</v>
      </c>
    </row>
    <row r="18" spans="1:17" s="61" customFormat="1" ht="16.5" customHeight="1" thickTop="1" x14ac:dyDescent="0.25">
      <c r="A18" s="130"/>
      <c r="G18" s="67"/>
      <c r="H18" s="67"/>
      <c r="I18" s="67"/>
      <c r="K18" s="67"/>
      <c r="M18" s="67"/>
      <c r="O18" s="67"/>
      <c r="P18" s="67"/>
      <c r="Q18" s="67"/>
    </row>
    <row r="19" spans="1:17" s="61" customFormat="1" ht="17.25" customHeight="1" x14ac:dyDescent="0.25">
      <c r="A19" s="130"/>
      <c r="G19" s="67"/>
      <c r="H19" s="67"/>
      <c r="I19" s="67"/>
      <c r="K19" s="67"/>
      <c r="M19" s="67"/>
      <c r="O19" s="67"/>
      <c r="P19" s="67"/>
      <c r="Q19" s="67"/>
    </row>
    <row r="20" spans="1:17" ht="16.5" customHeight="1" x14ac:dyDescent="0.25">
      <c r="A20" s="43" t="s">
        <v>168</v>
      </c>
      <c r="E20" s="32"/>
      <c r="G20" s="101">
        <f>G17</f>
        <v>242134600</v>
      </c>
      <c r="H20" s="61"/>
      <c r="I20" s="101">
        <f t="shared" ref="I20:O20" si="0">I17</f>
        <v>139913762</v>
      </c>
      <c r="J20" s="61"/>
      <c r="K20" s="101">
        <f t="shared" si="0"/>
        <v>167694335</v>
      </c>
      <c r="L20" s="61"/>
      <c r="M20" s="101">
        <f t="shared" si="0"/>
        <v>19289553</v>
      </c>
      <c r="N20" s="61"/>
      <c r="O20" s="101">
        <f t="shared" si="0"/>
        <v>34272794</v>
      </c>
      <c r="P20" s="15"/>
      <c r="Q20" s="28">
        <f>SUM(G20:P20)</f>
        <v>603305044</v>
      </c>
    </row>
    <row r="21" spans="1:17" ht="16.5" customHeight="1" x14ac:dyDescent="0.25">
      <c r="A21" s="89" t="s">
        <v>98</v>
      </c>
      <c r="E21" s="32">
        <v>29</v>
      </c>
      <c r="G21" s="28">
        <v>0</v>
      </c>
      <c r="H21" s="61"/>
      <c r="I21" s="28">
        <v>0</v>
      </c>
      <c r="K21" s="28">
        <v>0</v>
      </c>
      <c r="M21" s="28">
        <v>1660461</v>
      </c>
      <c r="O21" s="28">
        <v>-1660461</v>
      </c>
      <c r="Q21" s="28">
        <f>SUM(G21:O21)</f>
        <v>0</v>
      </c>
    </row>
    <row r="22" spans="1:17" ht="16.5" customHeight="1" x14ac:dyDescent="0.25">
      <c r="A22" s="3" t="s">
        <v>118</v>
      </c>
      <c r="G22" s="97">
        <v>0</v>
      </c>
      <c r="H22" s="94"/>
      <c r="I22" s="97">
        <v>0</v>
      </c>
      <c r="J22" s="91"/>
      <c r="K22" s="97">
        <v>0</v>
      </c>
      <c r="L22" s="91"/>
      <c r="M22" s="97">
        <v>0</v>
      </c>
      <c r="O22" s="20">
        <f>'6-7'!F70</f>
        <v>40132459</v>
      </c>
      <c r="P22" s="102"/>
      <c r="Q22" s="97">
        <f>SUM(G22:O22)</f>
        <v>40132459</v>
      </c>
    </row>
    <row r="23" spans="1:17" ht="16.5" customHeight="1" x14ac:dyDescent="0.25">
      <c r="G23" s="96"/>
      <c r="H23" s="61"/>
      <c r="I23" s="96"/>
      <c r="K23" s="96"/>
      <c r="M23" s="96"/>
      <c r="O23" s="96"/>
      <c r="Q23" s="96"/>
    </row>
    <row r="24" spans="1:17" ht="16.5" customHeight="1" thickBot="1" x14ac:dyDescent="0.3">
      <c r="A24" s="43" t="s">
        <v>169</v>
      </c>
      <c r="G24" s="98">
        <f>SUM(G20:G23)</f>
        <v>242134600</v>
      </c>
      <c r="H24" s="94"/>
      <c r="I24" s="99">
        <f>SUM(I20:I23)</f>
        <v>139913762</v>
      </c>
      <c r="K24" s="98">
        <f>SUM(K20:K23)</f>
        <v>167694335</v>
      </c>
      <c r="M24" s="98">
        <f>SUM(M20:M23)</f>
        <v>20950014</v>
      </c>
      <c r="O24" s="98">
        <f>SUM(O20:O23)</f>
        <v>72744792</v>
      </c>
      <c r="P24" s="15"/>
      <c r="Q24" s="98">
        <f>SUM(Q20:Q23)</f>
        <v>643437503</v>
      </c>
    </row>
    <row r="25" spans="1:17" ht="17.25" customHeight="1" thickTop="1" x14ac:dyDescent="0.25">
      <c r="A25" s="43"/>
      <c r="G25" s="15"/>
      <c r="H25" s="15"/>
      <c r="I25" s="15"/>
      <c r="K25" s="15"/>
      <c r="M25" s="15"/>
      <c r="O25" s="15"/>
      <c r="P25" s="15"/>
      <c r="Q25" s="15"/>
    </row>
    <row r="26" spans="1:17" ht="17.25" customHeight="1" x14ac:dyDescent="0.25">
      <c r="A26" s="43"/>
      <c r="G26" s="15"/>
      <c r="H26" s="15"/>
      <c r="I26" s="15"/>
      <c r="K26" s="15"/>
      <c r="M26" s="15"/>
      <c r="O26" s="15"/>
      <c r="P26" s="15"/>
      <c r="Q26" s="15"/>
    </row>
    <row r="27" spans="1:17" ht="17.25" customHeight="1" x14ac:dyDescent="0.25">
      <c r="A27" s="43"/>
      <c r="G27" s="15"/>
      <c r="H27" s="15"/>
      <c r="I27" s="15"/>
      <c r="K27" s="15"/>
      <c r="M27" s="15"/>
      <c r="O27" s="15"/>
      <c r="P27" s="15"/>
      <c r="Q27" s="15"/>
    </row>
    <row r="28" spans="1:17" ht="17.25" customHeight="1" x14ac:dyDescent="0.25">
      <c r="A28" s="43"/>
      <c r="G28" s="15"/>
      <c r="H28" s="15"/>
      <c r="I28" s="15"/>
      <c r="K28" s="15"/>
      <c r="M28" s="15"/>
      <c r="O28" s="15"/>
      <c r="P28" s="15"/>
      <c r="Q28" s="15"/>
    </row>
    <row r="29" spans="1:17" ht="16.5" customHeight="1" x14ac:dyDescent="0.25">
      <c r="A29" s="43"/>
      <c r="G29" s="15"/>
      <c r="H29" s="15"/>
      <c r="I29" s="15"/>
      <c r="K29" s="15"/>
      <c r="M29" s="15"/>
      <c r="O29" s="15"/>
      <c r="P29" s="15"/>
      <c r="Q29" s="15"/>
    </row>
    <row r="30" spans="1:17" ht="16.5" customHeight="1" x14ac:dyDescent="0.25">
      <c r="A30" s="43"/>
      <c r="G30" s="15"/>
      <c r="H30" s="15"/>
      <c r="I30" s="15"/>
      <c r="K30" s="15"/>
      <c r="M30" s="15"/>
      <c r="O30" s="15"/>
      <c r="P30" s="15"/>
      <c r="Q30" s="15"/>
    </row>
    <row r="31" spans="1:17" ht="13.5" customHeight="1" x14ac:dyDescent="0.25">
      <c r="A31" s="43"/>
      <c r="G31" s="15"/>
      <c r="H31" s="15"/>
      <c r="I31" s="15"/>
      <c r="K31" s="15"/>
      <c r="M31" s="15"/>
      <c r="O31" s="15"/>
      <c r="P31" s="15"/>
      <c r="Q31" s="15"/>
    </row>
    <row r="32" spans="1:17" s="40" customFormat="1" ht="22.35" customHeight="1" x14ac:dyDescent="0.25">
      <c r="A32" s="207" t="str">
        <f>+'3-5'!A51:M51</f>
        <v>The accompanying notes are an integral part of these consolidated and separate financial statements.</v>
      </c>
      <c r="B32" s="207"/>
      <c r="C32" s="207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07"/>
      <c r="Q32" s="207"/>
    </row>
  </sheetData>
  <mergeCells count="3">
    <mergeCell ref="A32:Q32"/>
    <mergeCell ref="G6:Q6"/>
    <mergeCell ref="M7:O7"/>
  </mergeCells>
  <pageMargins left="0.5" right="0.5" top="0.5" bottom="0.6" header="0.49" footer="0.4"/>
  <pageSetup paperSize="9" firstPageNumber="8" orientation="landscape" useFirstPageNumber="1" horizontalDpi="1200" verticalDpi="1200" r:id="rId1"/>
  <headerFooter>
    <oddFooter>&amp;R&amp;"Arial,Regular"&amp;9&amp;P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43B7D-4794-4386-A664-514B08788AB4}">
  <dimension ref="A1:Q32"/>
  <sheetViews>
    <sheetView topLeftCell="A7" zoomScale="85" zoomScaleNormal="85" zoomScaleSheetLayoutView="100" workbookViewId="0">
      <selection activeCell="G46" sqref="G46"/>
    </sheetView>
  </sheetViews>
  <sheetFormatPr defaultColWidth="10.42578125" defaultRowHeight="16.5" customHeight="1" x14ac:dyDescent="0.25"/>
  <cols>
    <col min="1" max="2" width="1.5703125" style="30" customWidth="1"/>
    <col min="3" max="3" width="13.85546875" style="30" customWidth="1"/>
    <col min="4" max="4" width="26" style="30" customWidth="1"/>
    <col min="5" max="5" width="5.42578125" style="32" customWidth="1"/>
    <col min="6" max="6" width="1.42578125" style="30" customWidth="1"/>
    <col min="7" max="7" width="12.7109375" style="30" customWidth="1"/>
    <col min="8" max="8" width="1.42578125" style="30" customWidth="1"/>
    <col min="9" max="9" width="12.7109375" style="30" customWidth="1"/>
    <col min="10" max="10" width="1.42578125" style="30" customWidth="1"/>
    <col min="11" max="11" width="12.7109375" style="30" customWidth="1"/>
    <col min="12" max="12" width="1.42578125" style="30" customWidth="1"/>
    <col min="13" max="13" width="12.7109375" style="30" customWidth="1"/>
    <col min="14" max="14" width="1.42578125" style="30" customWidth="1"/>
    <col min="15" max="15" width="14.5703125" style="30" bestFit="1" customWidth="1"/>
    <col min="16" max="16" width="1.42578125" style="30" customWidth="1"/>
    <col min="17" max="17" width="12.7109375" style="30" customWidth="1"/>
    <col min="18" max="16384" width="10.42578125" style="30"/>
  </cols>
  <sheetData>
    <row r="1" spans="1:17" ht="16.5" customHeight="1" x14ac:dyDescent="0.25">
      <c r="A1" s="1" t="str">
        <f>+'6-7'!A1</f>
        <v>Stone One Public Company Limited</v>
      </c>
      <c r="B1" s="1"/>
      <c r="C1" s="1"/>
      <c r="D1" s="1"/>
      <c r="E1" s="2"/>
      <c r="F1" s="17"/>
      <c r="G1" s="4"/>
      <c r="H1" s="4"/>
      <c r="I1" s="4"/>
      <c r="J1" s="4"/>
      <c r="K1" s="4"/>
      <c r="L1" s="4"/>
      <c r="M1" s="4"/>
      <c r="N1" s="4"/>
      <c r="O1" s="4"/>
      <c r="P1" s="41"/>
      <c r="Q1" s="15"/>
    </row>
    <row r="2" spans="1:17" ht="16.5" customHeight="1" x14ac:dyDescent="0.25">
      <c r="A2" s="38" t="s">
        <v>151</v>
      </c>
      <c r="B2" s="38"/>
      <c r="C2" s="38"/>
      <c r="D2" s="38"/>
      <c r="E2" s="54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16.5" customHeight="1" x14ac:dyDescent="0.25">
      <c r="A3" s="39" t="str">
        <f>+'8'!A3</f>
        <v>For the year ended 31 December 2023</v>
      </c>
      <c r="B3" s="39"/>
      <c r="C3" s="39"/>
      <c r="D3" s="39"/>
      <c r="E3" s="55"/>
      <c r="F3" s="39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6" spans="1:17" ht="16.5" customHeight="1" x14ac:dyDescent="0.25">
      <c r="A6" s="31"/>
      <c r="B6" s="31"/>
      <c r="C6" s="31"/>
      <c r="D6" s="31"/>
      <c r="E6" s="54"/>
      <c r="F6" s="31"/>
      <c r="G6" s="210" t="s">
        <v>51</v>
      </c>
      <c r="H6" s="210"/>
      <c r="I6" s="210"/>
      <c r="J6" s="210"/>
      <c r="K6" s="210"/>
      <c r="L6" s="210"/>
      <c r="M6" s="210"/>
      <c r="N6" s="210"/>
      <c r="O6" s="210"/>
      <c r="P6" s="210"/>
      <c r="Q6" s="210"/>
    </row>
    <row r="7" spans="1:17" ht="16.5" customHeight="1" x14ac:dyDescent="0.25">
      <c r="G7" s="81" t="s">
        <v>44</v>
      </c>
      <c r="H7" s="81"/>
      <c r="I7" s="81"/>
      <c r="K7" s="11" t="s">
        <v>94</v>
      </c>
      <c r="L7" s="82"/>
      <c r="M7" s="211" t="s">
        <v>29</v>
      </c>
      <c r="N7" s="211"/>
      <c r="O7" s="211"/>
      <c r="P7" s="11"/>
    </row>
    <row r="8" spans="1:17" ht="16.5" customHeight="1" x14ac:dyDescent="0.25">
      <c r="G8" s="81" t="s">
        <v>97</v>
      </c>
      <c r="H8" s="81"/>
      <c r="I8" s="83" t="s">
        <v>45</v>
      </c>
      <c r="J8" s="11"/>
      <c r="K8" s="11" t="s">
        <v>95</v>
      </c>
      <c r="L8" s="11"/>
      <c r="M8" s="81" t="s">
        <v>46</v>
      </c>
      <c r="N8" s="11"/>
      <c r="O8" s="11"/>
      <c r="P8" s="11"/>
      <c r="Q8" s="81" t="s">
        <v>47</v>
      </c>
    </row>
    <row r="9" spans="1:17" ht="16.5" customHeight="1" x14ac:dyDescent="0.25">
      <c r="G9" s="81" t="s">
        <v>48</v>
      </c>
      <c r="H9" s="81"/>
      <c r="I9" s="81" t="s">
        <v>48</v>
      </c>
      <c r="J9" s="11"/>
      <c r="K9" s="11" t="s">
        <v>96</v>
      </c>
      <c r="L9" s="11"/>
      <c r="M9" s="119" t="s">
        <v>144</v>
      </c>
      <c r="N9" s="11"/>
      <c r="O9" s="81" t="s">
        <v>30</v>
      </c>
      <c r="P9" s="11"/>
      <c r="Q9" s="81" t="s">
        <v>49</v>
      </c>
    </row>
    <row r="10" spans="1:17" ht="16.5" customHeight="1" x14ac:dyDescent="0.25">
      <c r="E10" s="84" t="s">
        <v>5</v>
      </c>
      <c r="G10" s="85" t="s">
        <v>6</v>
      </c>
      <c r="H10" s="86"/>
      <c r="I10" s="85" t="s">
        <v>6</v>
      </c>
      <c r="J10" s="15"/>
      <c r="K10" s="85" t="s">
        <v>6</v>
      </c>
      <c r="L10" s="15"/>
      <c r="M10" s="85" t="s">
        <v>6</v>
      </c>
      <c r="N10" s="15"/>
      <c r="O10" s="85" t="s">
        <v>6</v>
      </c>
      <c r="P10" s="15"/>
      <c r="Q10" s="85" t="s">
        <v>6</v>
      </c>
    </row>
    <row r="11" spans="1:17" s="61" customFormat="1" ht="16.5" customHeight="1" x14ac:dyDescent="0.25">
      <c r="E11" s="87"/>
      <c r="J11" s="67"/>
      <c r="L11" s="67"/>
      <c r="N11" s="67"/>
      <c r="P11" s="67"/>
    </row>
    <row r="12" spans="1:17" s="61" customFormat="1" ht="16.5" customHeight="1" x14ac:dyDescent="0.25">
      <c r="A12" s="130" t="s">
        <v>70</v>
      </c>
      <c r="B12" s="133"/>
      <c r="E12" s="87"/>
      <c r="G12" s="67">
        <v>242134600</v>
      </c>
      <c r="H12" s="67"/>
      <c r="I12" s="67">
        <v>139913762</v>
      </c>
      <c r="J12" s="67"/>
      <c r="K12" s="67">
        <v>167694335</v>
      </c>
      <c r="L12" s="67"/>
      <c r="M12" s="67">
        <v>18814074</v>
      </c>
      <c r="N12" s="67"/>
      <c r="O12" s="67">
        <v>47734437</v>
      </c>
      <c r="P12" s="67"/>
      <c r="Q12" s="67">
        <f>SUM(G12:P12)</f>
        <v>616291208</v>
      </c>
    </row>
    <row r="13" spans="1:17" s="61" customFormat="1" ht="16.5" customHeight="1" x14ac:dyDescent="0.25">
      <c r="A13" s="131" t="s">
        <v>98</v>
      </c>
      <c r="B13" s="134"/>
      <c r="E13" s="87">
        <v>29</v>
      </c>
      <c r="G13" s="67">
        <v>0</v>
      </c>
      <c r="H13" s="67"/>
      <c r="I13" s="67">
        <v>0</v>
      </c>
      <c r="J13" s="67"/>
      <c r="K13" s="67">
        <v>0</v>
      </c>
      <c r="L13" s="67"/>
      <c r="M13" s="67">
        <v>475479</v>
      </c>
      <c r="N13" s="67"/>
      <c r="O13" s="67">
        <v>-475479</v>
      </c>
      <c r="P13" s="67"/>
      <c r="Q13" s="67">
        <f>SUM(G13:P13)</f>
        <v>0</v>
      </c>
    </row>
    <row r="14" spans="1:17" s="61" customFormat="1" ht="16.5" customHeight="1" x14ac:dyDescent="0.25">
      <c r="A14" s="64" t="s">
        <v>50</v>
      </c>
      <c r="B14" s="134"/>
      <c r="E14" s="87">
        <v>34</v>
      </c>
      <c r="G14" s="67">
        <v>0</v>
      </c>
      <c r="H14" s="67"/>
      <c r="I14" s="67">
        <v>0</v>
      </c>
      <c r="J14" s="67"/>
      <c r="K14" s="67">
        <v>0</v>
      </c>
      <c r="L14" s="67"/>
      <c r="M14" s="67">
        <v>0</v>
      </c>
      <c r="N14" s="67"/>
      <c r="O14" s="67">
        <v>-36320190</v>
      </c>
      <c r="P14" s="67"/>
      <c r="Q14" s="67">
        <f>SUM(G14:P14)</f>
        <v>-36320190</v>
      </c>
    </row>
    <row r="15" spans="1:17" s="61" customFormat="1" ht="16.5" customHeight="1" x14ac:dyDescent="0.25">
      <c r="A15" s="64" t="s">
        <v>118</v>
      </c>
      <c r="B15" s="64"/>
      <c r="E15" s="87"/>
      <c r="G15" s="57">
        <v>0</v>
      </c>
      <c r="H15" s="90"/>
      <c r="I15" s="62">
        <v>0</v>
      </c>
      <c r="J15" s="91"/>
      <c r="K15" s="57">
        <v>0</v>
      </c>
      <c r="L15" s="91"/>
      <c r="M15" s="57">
        <v>0</v>
      </c>
      <c r="N15" s="67"/>
      <c r="O15" s="92">
        <f>'6-7'!L70</f>
        <v>13563171</v>
      </c>
      <c r="Q15" s="92">
        <f>SUM(G15:P15)</f>
        <v>13563171</v>
      </c>
    </row>
    <row r="16" spans="1:17" s="61" customFormat="1" ht="16.5" customHeight="1" x14ac:dyDescent="0.25">
      <c r="E16" s="8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</row>
    <row r="17" spans="1:17" s="61" customFormat="1" ht="16.5" customHeight="1" thickBot="1" x14ac:dyDescent="0.3">
      <c r="A17" s="130" t="s">
        <v>71</v>
      </c>
      <c r="E17" s="87"/>
      <c r="G17" s="93">
        <f>SUM(G12:G15)</f>
        <v>242134600</v>
      </c>
      <c r="H17" s="94"/>
      <c r="I17" s="95">
        <f>SUM(I12:I16)</f>
        <v>139913762</v>
      </c>
      <c r="K17" s="93">
        <f>SUM(K12:K15)</f>
        <v>167694335</v>
      </c>
      <c r="M17" s="93">
        <f>SUM(M12:M15)</f>
        <v>19289553</v>
      </c>
      <c r="O17" s="93">
        <f>SUM(O12:O15)</f>
        <v>24501939</v>
      </c>
      <c r="Q17" s="93">
        <f>SUM(Q12:Q15)</f>
        <v>593534189</v>
      </c>
    </row>
    <row r="18" spans="1:17" s="61" customFormat="1" ht="16.5" customHeight="1" thickTop="1" x14ac:dyDescent="0.25">
      <c r="A18" s="130"/>
      <c r="E18" s="87"/>
      <c r="G18" s="67"/>
      <c r="H18" s="67"/>
      <c r="I18" s="67"/>
      <c r="K18" s="67"/>
      <c r="M18" s="67"/>
      <c r="O18" s="67"/>
      <c r="Q18" s="67"/>
    </row>
    <row r="19" spans="1:17" s="61" customFormat="1" ht="18.75" customHeight="1" x14ac:dyDescent="0.25">
      <c r="A19" s="130"/>
      <c r="E19" s="87"/>
      <c r="G19" s="67"/>
      <c r="H19" s="67"/>
      <c r="I19" s="67"/>
      <c r="K19" s="67"/>
      <c r="M19" s="67"/>
      <c r="O19" s="67"/>
      <c r="Q19" s="67"/>
    </row>
    <row r="20" spans="1:17" ht="16.5" customHeight="1" x14ac:dyDescent="0.25">
      <c r="A20" s="43" t="s">
        <v>168</v>
      </c>
      <c r="B20" s="88"/>
      <c r="G20" s="28">
        <f>G17</f>
        <v>242134600</v>
      </c>
      <c r="H20" s="67"/>
      <c r="I20" s="28">
        <f t="shared" ref="I20:O20" si="0">I17</f>
        <v>139913762</v>
      </c>
      <c r="J20" s="67"/>
      <c r="K20" s="28">
        <f t="shared" si="0"/>
        <v>167694335</v>
      </c>
      <c r="L20" s="67"/>
      <c r="M20" s="28">
        <f t="shared" si="0"/>
        <v>19289553</v>
      </c>
      <c r="N20" s="67"/>
      <c r="O20" s="28">
        <f t="shared" si="0"/>
        <v>24501939</v>
      </c>
      <c r="P20" s="15"/>
      <c r="Q20" s="28">
        <f>SUM(G20:P20)</f>
        <v>593534189</v>
      </c>
    </row>
    <row r="21" spans="1:17" ht="16.5" customHeight="1" x14ac:dyDescent="0.25">
      <c r="A21" s="89" t="s">
        <v>98</v>
      </c>
      <c r="B21" s="31"/>
      <c r="E21" s="32">
        <v>29</v>
      </c>
      <c r="G21" s="28">
        <v>0</v>
      </c>
      <c r="H21" s="67"/>
      <c r="I21" s="28">
        <v>0</v>
      </c>
      <c r="J21" s="15"/>
      <c r="K21" s="28">
        <v>0</v>
      </c>
      <c r="L21" s="15"/>
      <c r="M21" s="28">
        <v>1660461</v>
      </c>
      <c r="N21" s="15"/>
      <c r="O21" s="28">
        <v>-1660461</v>
      </c>
      <c r="P21" s="15"/>
      <c r="Q21" s="28">
        <f>SUM(G21:P21)</f>
        <v>0</v>
      </c>
    </row>
    <row r="22" spans="1:17" ht="16.5" customHeight="1" x14ac:dyDescent="0.25">
      <c r="A22" s="3" t="s">
        <v>118</v>
      </c>
      <c r="B22" s="3"/>
      <c r="G22" s="20">
        <v>0</v>
      </c>
      <c r="H22" s="90"/>
      <c r="I22" s="18">
        <v>0</v>
      </c>
      <c r="J22" s="91"/>
      <c r="K22" s="20">
        <v>0</v>
      </c>
      <c r="L22" s="91"/>
      <c r="M22" s="20">
        <v>0</v>
      </c>
      <c r="N22" s="15"/>
      <c r="O22" s="97">
        <f>'6-7'!J70</f>
        <v>35056821</v>
      </c>
      <c r="Q22" s="97">
        <f>SUM(G22:P22)</f>
        <v>35056821</v>
      </c>
    </row>
    <row r="23" spans="1:17" ht="16.5" customHeight="1" x14ac:dyDescent="0.25">
      <c r="G23" s="28"/>
      <c r="H23" s="67"/>
      <c r="I23" s="28"/>
      <c r="J23" s="15"/>
      <c r="K23" s="28"/>
      <c r="L23" s="15"/>
      <c r="M23" s="28"/>
      <c r="N23" s="15"/>
      <c r="O23" s="28"/>
      <c r="P23" s="15"/>
      <c r="Q23" s="28"/>
    </row>
    <row r="24" spans="1:17" ht="16.5" customHeight="1" thickBot="1" x14ac:dyDescent="0.3">
      <c r="A24" s="43" t="s">
        <v>169</v>
      </c>
      <c r="G24" s="98">
        <f>SUM(G20:G22)</f>
        <v>242134600</v>
      </c>
      <c r="H24" s="94"/>
      <c r="I24" s="99">
        <f>SUM(I20:I23)</f>
        <v>139913762</v>
      </c>
      <c r="K24" s="98">
        <f>SUM(K20:K22)</f>
        <v>167694335</v>
      </c>
      <c r="M24" s="98">
        <f>SUM(M20:M22)</f>
        <v>20950014</v>
      </c>
      <c r="O24" s="98">
        <f>SUM(O20:O22)</f>
        <v>57898299</v>
      </c>
      <c r="Q24" s="98">
        <f>SUM(Q20:Q22)</f>
        <v>628591010</v>
      </c>
    </row>
    <row r="25" spans="1:17" ht="16.5" customHeight="1" thickTop="1" x14ac:dyDescent="0.25">
      <c r="A25" s="43"/>
      <c r="G25" s="15"/>
      <c r="H25" s="15"/>
      <c r="I25" s="15"/>
      <c r="K25" s="15"/>
      <c r="M25" s="15"/>
      <c r="O25" s="15"/>
      <c r="Q25" s="15"/>
    </row>
    <row r="26" spans="1:17" ht="16.5" customHeight="1" x14ac:dyDescent="0.25">
      <c r="A26" s="43"/>
      <c r="G26" s="15"/>
      <c r="H26" s="15"/>
      <c r="I26" s="15"/>
      <c r="K26" s="15"/>
      <c r="M26" s="15"/>
      <c r="O26" s="15"/>
      <c r="Q26" s="15"/>
    </row>
    <row r="27" spans="1:17" ht="16.5" customHeight="1" x14ac:dyDescent="0.25">
      <c r="A27" s="43"/>
      <c r="G27" s="15"/>
      <c r="H27" s="15"/>
      <c r="I27" s="15"/>
      <c r="K27" s="15"/>
      <c r="M27" s="15"/>
      <c r="O27" s="15"/>
      <c r="Q27" s="15"/>
    </row>
    <row r="28" spans="1:17" ht="16.5" customHeight="1" x14ac:dyDescent="0.25">
      <c r="A28" s="43"/>
      <c r="G28" s="15"/>
      <c r="H28" s="15"/>
      <c r="I28" s="15"/>
      <c r="K28" s="15"/>
      <c r="M28" s="15"/>
      <c r="O28" s="15"/>
      <c r="Q28" s="15"/>
    </row>
    <row r="29" spans="1:17" ht="16.5" customHeight="1" x14ac:dyDescent="0.25">
      <c r="A29" s="43"/>
      <c r="G29" s="15"/>
      <c r="H29" s="15"/>
      <c r="I29" s="15"/>
      <c r="K29" s="15"/>
      <c r="M29" s="15"/>
      <c r="O29" s="15"/>
      <c r="Q29" s="15"/>
    </row>
    <row r="30" spans="1:17" ht="16.5" customHeight="1" x14ac:dyDescent="0.25">
      <c r="A30" s="43"/>
      <c r="G30" s="15"/>
      <c r="H30" s="15"/>
      <c r="I30" s="15"/>
      <c r="K30" s="15"/>
      <c r="M30" s="15"/>
      <c r="O30" s="15"/>
      <c r="Q30" s="15"/>
    </row>
    <row r="31" spans="1:17" ht="17.25" customHeight="1" x14ac:dyDescent="0.25">
      <c r="A31" s="43"/>
      <c r="G31" s="15"/>
      <c r="H31" s="15"/>
      <c r="I31" s="15"/>
      <c r="K31" s="15"/>
      <c r="M31" s="15"/>
      <c r="O31" s="15"/>
      <c r="Q31" s="15"/>
    </row>
    <row r="32" spans="1:17" s="40" customFormat="1" ht="22.35" customHeight="1" x14ac:dyDescent="0.25">
      <c r="A32" s="207" t="str">
        <f>+'3-5'!A51:M51</f>
        <v>The accompanying notes are an integral part of these consolidated and separate financial statements.</v>
      </c>
      <c r="B32" s="207"/>
      <c r="C32" s="207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07"/>
      <c r="Q32" s="207"/>
    </row>
  </sheetData>
  <mergeCells count="3">
    <mergeCell ref="G6:Q6"/>
    <mergeCell ref="M7:O7"/>
    <mergeCell ref="A32:Q32"/>
  </mergeCells>
  <pageMargins left="0.6" right="0.6" top="0.5" bottom="0.6" header="0.49" footer="0.4"/>
  <pageSetup paperSize="9" firstPageNumber="9" orientation="landscape" useFirstPageNumber="1" horizontalDpi="1200" verticalDpi="1200" r:id="rId1"/>
  <headerFooter>
    <oddFooter>&amp;R&amp;"Arial,Regular"&amp;9&amp;P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C84CF-7C72-4EDE-81CF-6C8DBC0AE79D}">
  <dimension ref="A1:L109"/>
  <sheetViews>
    <sheetView tabSelected="1" topLeftCell="A82" zoomScaleNormal="100" zoomScaleSheetLayoutView="100" workbookViewId="0">
      <selection activeCell="D97" sqref="D97"/>
    </sheetView>
  </sheetViews>
  <sheetFormatPr defaultColWidth="6.5703125" defaultRowHeight="16.5" customHeight="1" x14ac:dyDescent="0.25"/>
  <cols>
    <col min="1" max="2" width="1.42578125" style="107" customWidth="1"/>
    <col min="3" max="3" width="38.7109375" style="107" customWidth="1"/>
    <col min="4" max="4" width="7.42578125" style="80" customWidth="1"/>
    <col min="5" max="5" width="0.7109375" style="79" customWidth="1"/>
    <col min="6" max="6" width="11.140625" style="25" bestFit="1" customWidth="1"/>
    <col min="7" max="7" width="0.7109375" style="79" customWidth="1"/>
    <col min="8" max="8" width="11.140625" style="25" bestFit="1" customWidth="1"/>
    <col min="9" max="9" width="0.7109375" style="79" customWidth="1"/>
    <col min="10" max="10" width="11.140625" style="78" bestFit="1" customWidth="1"/>
    <col min="11" max="11" width="0.7109375" style="79" customWidth="1"/>
    <col min="12" max="12" width="11.140625" style="138" bestFit="1" customWidth="1"/>
    <col min="13" max="16384" width="6.5703125" style="79"/>
  </cols>
  <sheetData>
    <row r="1" spans="1:12" s="48" customFormat="1" ht="16.5" customHeight="1" x14ac:dyDescent="0.25">
      <c r="A1" s="104" t="str">
        <f>+'6-7'!A1</f>
        <v>Stone One Public Company Limited</v>
      </c>
      <c r="B1" s="105"/>
      <c r="C1" s="105"/>
      <c r="D1" s="72"/>
      <c r="E1" s="44"/>
      <c r="F1" s="24"/>
      <c r="G1" s="45"/>
      <c r="H1" s="24"/>
      <c r="I1" s="46"/>
      <c r="J1" s="47"/>
      <c r="K1" s="45"/>
      <c r="L1" s="135"/>
    </row>
    <row r="2" spans="1:12" s="48" customFormat="1" ht="16.5" customHeight="1" x14ac:dyDescent="0.25">
      <c r="A2" s="105" t="s">
        <v>52</v>
      </c>
      <c r="B2" s="105"/>
      <c r="C2" s="105"/>
      <c r="D2" s="72"/>
      <c r="E2" s="44"/>
      <c r="F2" s="24"/>
      <c r="G2" s="45"/>
      <c r="H2" s="24"/>
      <c r="I2" s="46"/>
      <c r="J2" s="47"/>
      <c r="K2" s="45"/>
      <c r="L2" s="135"/>
    </row>
    <row r="3" spans="1:12" s="48" customFormat="1" ht="16.5" customHeight="1" x14ac:dyDescent="0.25">
      <c r="A3" s="115" t="s">
        <v>167</v>
      </c>
      <c r="B3" s="108"/>
      <c r="C3" s="108"/>
      <c r="D3" s="73"/>
      <c r="E3" s="49"/>
      <c r="F3" s="50"/>
      <c r="G3" s="51"/>
      <c r="H3" s="50"/>
      <c r="I3" s="52"/>
      <c r="J3" s="53"/>
      <c r="K3" s="51"/>
      <c r="L3" s="136"/>
    </row>
    <row r="4" spans="1:12" s="48" customFormat="1" ht="16.5" customHeight="1" x14ac:dyDescent="0.25">
      <c r="A4" s="105"/>
      <c r="B4" s="105"/>
      <c r="C4" s="105"/>
      <c r="D4" s="72"/>
      <c r="E4" s="44"/>
      <c r="F4" s="24"/>
      <c r="G4" s="45"/>
      <c r="H4" s="24"/>
      <c r="I4" s="46"/>
      <c r="J4" s="47"/>
      <c r="K4" s="45"/>
      <c r="L4" s="135"/>
    </row>
    <row r="5" spans="1:12" s="48" customFormat="1" ht="16.5" customHeight="1" x14ac:dyDescent="0.25">
      <c r="A5" s="105"/>
      <c r="B5" s="105"/>
      <c r="C5" s="105"/>
      <c r="D5" s="72"/>
      <c r="E5" s="44"/>
      <c r="F5" s="24"/>
      <c r="G5" s="45"/>
      <c r="H5" s="24"/>
      <c r="I5" s="46"/>
      <c r="J5" s="47"/>
      <c r="K5" s="45"/>
      <c r="L5" s="135"/>
    </row>
    <row r="6" spans="1:12" s="48" customFormat="1" ht="15.95" customHeight="1" x14ac:dyDescent="0.25">
      <c r="A6" s="105"/>
      <c r="B6" s="105"/>
      <c r="C6" s="105"/>
      <c r="D6" s="72"/>
      <c r="E6" s="44"/>
      <c r="F6" s="199" t="s">
        <v>1</v>
      </c>
      <c r="G6" s="199"/>
      <c r="H6" s="199"/>
      <c r="I6" s="141"/>
      <c r="J6" s="200" t="s">
        <v>2</v>
      </c>
      <c r="K6" s="200"/>
      <c r="L6" s="200"/>
    </row>
    <row r="7" spans="1:12" s="48" customFormat="1" ht="15.95" customHeight="1" x14ac:dyDescent="0.25">
      <c r="A7" s="105"/>
      <c r="B7" s="105"/>
      <c r="C7" s="105"/>
      <c r="D7" s="142"/>
      <c r="E7" s="3"/>
      <c r="F7" s="204" t="s">
        <v>3</v>
      </c>
      <c r="G7" s="204"/>
      <c r="H7" s="204"/>
      <c r="I7" s="139"/>
      <c r="J7" s="205" t="s">
        <v>3</v>
      </c>
      <c r="K7" s="205"/>
      <c r="L7" s="205"/>
    </row>
    <row r="8" spans="1:12" s="48" customFormat="1" ht="15.95" customHeight="1" x14ac:dyDescent="0.25">
      <c r="A8" s="105"/>
      <c r="B8" s="105"/>
      <c r="C8" s="105"/>
      <c r="D8" s="142"/>
      <c r="E8" s="3"/>
      <c r="F8" s="9" t="s">
        <v>166</v>
      </c>
      <c r="G8" s="1"/>
      <c r="H8" s="58" t="s">
        <v>69</v>
      </c>
      <c r="I8" s="1"/>
      <c r="J8" s="143" t="s">
        <v>166</v>
      </c>
      <c r="K8" s="1"/>
      <c r="L8" s="144" t="s">
        <v>69</v>
      </c>
    </row>
    <row r="9" spans="1:12" s="48" customFormat="1" ht="15.95" customHeight="1" x14ac:dyDescent="0.25">
      <c r="A9" s="105"/>
      <c r="B9" s="105"/>
      <c r="C9" s="105"/>
      <c r="D9" s="145" t="s">
        <v>5</v>
      </c>
      <c r="E9" s="1"/>
      <c r="F9" s="10" t="s">
        <v>6</v>
      </c>
      <c r="G9" s="11"/>
      <c r="H9" s="59" t="s">
        <v>6</v>
      </c>
      <c r="I9" s="11"/>
      <c r="J9" s="146" t="s">
        <v>6</v>
      </c>
      <c r="K9" s="11"/>
      <c r="L9" s="147" t="s">
        <v>6</v>
      </c>
    </row>
    <row r="10" spans="1:12" s="48" customFormat="1" ht="15.95" customHeight="1" x14ac:dyDescent="0.25">
      <c r="A10" s="105"/>
      <c r="B10" s="105"/>
      <c r="C10" s="105"/>
      <c r="D10" s="148"/>
      <c r="E10" s="1"/>
      <c r="F10" s="149"/>
      <c r="G10" s="45"/>
      <c r="H10" s="24"/>
      <c r="I10" s="46"/>
      <c r="J10" s="150"/>
      <c r="K10" s="11"/>
      <c r="L10" s="135"/>
    </row>
    <row r="11" spans="1:12" s="48" customFormat="1" ht="15.95" customHeight="1" x14ac:dyDescent="0.25">
      <c r="A11" s="105" t="s">
        <v>99</v>
      </c>
      <c r="B11" s="106"/>
      <c r="C11" s="106"/>
      <c r="D11" s="72"/>
      <c r="E11" s="44"/>
      <c r="F11" s="149"/>
      <c r="G11" s="45"/>
      <c r="H11" s="24"/>
      <c r="I11" s="46"/>
      <c r="J11" s="150"/>
      <c r="K11" s="45"/>
      <c r="L11" s="135"/>
    </row>
    <row r="12" spans="1:12" s="48" customFormat="1" ht="15.95" customHeight="1" x14ac:dyDescent="0.25">
      <c r="A12" s="106" t="s">
        <v>53</v>
      </c>
      <c r="B12" s="106"/>
      <c r="C12" s="106"/>
      <c r="D12" s="72"/>
      <c r="E12" s="44"/>
      <c r="F12" s="150">
        <f>'6-7'!F34</f>
        <v>49467797</v>
      </c>
      <c r="G12" s="151"/>
      <c r="H12" s="135">
        <f>'6-7'!H34</f>
        <v>29375321</v>
      </c>
      <c r="I12" s="151"/>
      <c r="J12" s="150">
        <f>'6-7'!J34</f>
        <v>42397443</v>
      </c>
      <c r="K12" s="151"/>
      <c r="L12" s="135">
        <f>'6-7'!L34</f>
        <v>13643762</v>
      </c>
    </row>
    <row r="13" spans="1:12" s="48" customFormat="1" ht="15.95" customHeight="1" x14ac:dyDescent="0.25">
      <c r="A13" s="106" t="s">
        <v>54</v>
      </c>
      <c r="B13" s="106"/>
      <c r="C13" s="106"/>
      <c r="D13" s="72"/>
      <c r="E13" s="44"/>
      <c r="F13" s="150"/>
      <c r="G13" s="151"/>
      <c r="H13" s="135"/>
      <c r="I13" s="151"/>
      <c r="J13" s="150"/>
      <c r="K13" s="151"/>
      <c r="L13" s="135"/>
    </row>
    <row r="14" spans="1:12" s="48" customFormat="1" ht="15.95" customHeight="1" x14ac:dyDescent="0.25">
      <c r="A14" s="106" t="s">
        <v>55</v>
      </c>
      <c r="B14" s="152" t="s">
        <v>100</v>
      </c>
      <c r="C14" s="106"/>
      <c r="D14" s="153" t="s">
        <v>163</v>
      </c>
      <c r="E14" s="44"/>
      <c r="F14" s="150">
        <v>44995022</v>
      </c>
      <c r="G14" s="151"/>
      <c r="H14" s="135">
        <v>44002464</v>
      </c>
      <c r="I14" s="151"/>
      <c r="J14" s="150">
        <v>31462113</v>
      </c>
      <c r="K14" s="151"/>
      <c r="L14" s="135">
        <v>35145847</v>
      </c>
    </row>
    <row r="15" spans="1:12" s="48" customFormat="1" ht="15.95" customHeight="1" x14ac:dyDescent="0.25">
      <c r="A15" s="106"/>
      <c r="B15" s="152" t="s">
        <v>101</v>
      </c>
      <c r="C15" s="106"/>
      <c r="D15" s="153" t="s">
        <v>164</v>
      </c>
      <c r="E15" s="44"/>
      <c r="F15" s="150">
        <v>7014380</v>
      </c>
      <c r="G15" s="151"/>
      <c r="H15" s="135">
        <v>7008000</v>
      </c>
      <c r="I15" s="151"/>
      <c r="J15" s="150">
        <v>4949503</v>
      </c>
      <c r="K15" s="151"/>
      <c r="L15" s="135">
        <v>5339742</v>
      </c>
    </row>
    <row r="16" spans="1:12" s="48" customFormat="1" ht="15.95" customHeight="1" x14ac:dyDescent="0.25">
      <c r="A16" s="106"/>
      <c r="B16" s="152" t="s">
        <v>102</v>
      </c>
      <c r="C16" s="106"/>
      <c r="D16" s="154" t="s">
        <v>113</v>
      </c>
      <c r="E16" s="44"/>
      <c r="F16" s="150">
        <v>-690618</v>
      </c>
      <c r="G16" s="151"/>
      <c r="H16" s="135">
        <v>-1617591</v>
      </c>
      <c r="I16" s="151"/>
      <c r="J16" s="150">
        <v>-690617.72</v>
      </c>
      <c r="K16" s="151"/>
      <c r="L16" s="135">
        <v>-1617591</v>
      </c>
    </row>
    <row r="17" spans="1:12" s="48" customFormat="1" ht="15.95" customHeight="1" x14ac:dyDescent="0.25">
      <c r="A17" s="106"/>
      <c r="B17" s="155" t="s">
        <v>136</v>
      </c>
      <c r="C17" s="106"/>
      <c r="D17" s="154" t="s">
        <v>114</v>
      </c>
      <c r="E17" s="44"/>
      <c r="F17" s="150">
        <v>-2442818</v>
      </c>
      <c r="G17" s="151"/>
      <c r="H17" s="135">
        <v>-1527134</v>
      </c>
      <c r="I17" s="151"/>
      <c r="J17" s="150">
        <v>-288660</v>
      </c>
      <c r="K17" s="151"/>
      <c r="L17" s="135">
        <v>432179</v>
      </c>
    </row>
    <row r="18" spans="1:12" s="48" customFormat="1" ht="15.95" customHeight="1" x14ac:dyDescent="0.25">
      <c r="A18" s="106"/>
      <c r="B18" s="156" t="s">
        <v>119</v>
      </c>
      <c r="C18" s="157"/>
      <c r="D18" s="154"/>
      <c r="E18" s="44"/>
      <c r="F18" s="150"/>
      <c r="G18" s="45"/>
      <c r="H18" s="135"/>
      <c r="I18" s="45"/>
      <c r="J18" s="150"/>
      <c r="K18" s="151"/>
      <c r="L18" s="135"/>
    </row>
    <row r="19" spans="1:12" s="48" customFormat="1" ht="15.95" customHeight="1" x14ac:dyDescent="0.25">
      <c r="A19" s="106"/>
      <c r="B19" s="156"/>
      <c r="C19" s="157" t="s">
        <v>197</v>
      </c>
      <c r="D19" s="154"/>
      <c r="E19" s="44"/>
      <c r="F19" s="150">
        <v>-15080540</v>
      </c>
      <c r="G19" s="45"/>
      <c r="H19" s="135">
        <v>66375</v>
      </c>
      <c r="I19" s="45"/>
      <c r="J19" s="150">
        <v>-15796006</v>
      </c>
      <c r="K19" s="151"/>
      <c r="L19" s="135">
        <v>-963479</v>
      </c>
    </row>
    <row r="20" spans="1:12" s="48" customFormat="1" ht="15.95" customHeight="1" x14ac:dyDescent="0.25">
      <c r="A20" s="106"/>
      <c r="B20" s="156" t="s">
        <v>137</v>
      </c>
      <c r="C20" s="157"/>
      <c r="D20" s="154"/>
      <c r="E20" s="44"/>
      <c r="F20" s="150">
        <v>0</v>
      </c>
      <c r="G20" s="45"/>
      <c r="H20" s="135">
        <v>-241260</v>
      </c>
      <c r="I20" s="45"/>
      <c r="J20" s="150">
        <v>0</v>
      </c>
      <c r="K20" s="151"/>
      <c r="L20" s="135">
        <v>-241260</v>
      </c>
    </row>
    <row r="21" spans="1:12" s="48" customFormat="1" ht="15.95" customHeight="1" x14ac:dyDescent="0.25">
      <c r="A21" s="106" t="s">
        <v>55</v>
      </c>
      <c r="B21" s="158" t="s">
        <v>138</v>
      </c>
      <c r="C21" s="106"/>
      <c r="D21" s="72" t="s">
        <v>154</v>
      </c>
      <c r="E21" s="44"/>
      <c r="F21" s="150">
        <v>3988520</v>
      </c>
      <c r="G21" s="45"/>
      <c r="H21" s="135">
        <v>3297421</v>
      </c>
      <c r="I21" s="45"/>
      <c r="J21" s="150">
        <v>3106870.879999999</v>
      </c>
      <c r="L21" s="135">
        <v>2618532</v>
      </c>
    </row>
    <row r="22" spans="1:12" s="48" customFormat="1" ht="15.95" customHeight="1" x14ac:dyDescent="0.25">
      <c r="A22" s="106"/>
      <c r="B22" s="158" t="s">
        <v>56</v>
      </c>
      <c r="C22" s="106"/>
      <c r="D22" s="72"/>
      <c r="E22" s="44"/>
      <c r="F22" s="159">
        <v>-514517</v>
      </c>
      <c r="G22" s="45"/>
      <c r="H22" s="160">
        <v>-644610</v>
      </c>
      <c r="I22" s="45"/>
      <c r="J22" s="150">
        <v>-1880357.98</v>
      </c>
      <c r="L22" s="135">
        <v>-1220806</v>
      </c>
    </row>
    <row r="23" spans="1:12" s="48" customFormat="1" ht="15.95" customHeight="1" x14ac:dyDescent="0.25">
      <c r="A23" s="106"/>
      <c r="B23" s="158" t="s">
        <v>139</v>
      </c>
      <c r="C23" s="106"/>
      <c r="D23" s="72"/>
      <c r="E23" s="44"/>
      <c r="F23" s="161">
        <v>2831254</v>
      </c>
      <c r="G23" s="45"/>
      <c r="H23" s="136">
        <v>1816858</v>
      </c>
      <c r="I23" s="45"/>
      <c r="J23" s="161">
        <v>1048628</v>
      </c>
      <c r="K23" s="151"/>
      <c r="L23" s="136">
        <v>1027441</v>
      </c>
    </row>
    <row r="24" spans="1:12" s="48" customFormat="1" ht="15.95" customHeight="1" x14ac:dyDescent="0.25">
      <c r="A24" s="106"/>
      <c r="B24" s="106"/>
      <c r="C24" s="106"/>
      <c r="D24" s="72"/>
      <c r="E24" s="44"/>
      <c r="F24" s="162"/>
      <c r="G24" s="151"/>
      <c r="H24" s="163"/>
      <c r="I24" s="151"/>
      <c r="J24" s="164"/>
      <c r="K24" s="151"/>
      <c r="L24" s="165"/>
    </row>
    <row r="25" spans="1:12" s="44" customFormat="1" ht="15.95" customHeight="1" x14ac:dyDescent="0.25">
      <c r="A25" s="152" t="s">
        <v>103</v>
      </c>
      <c r="B25" s="106"/>
      <c r="C25" s="106"/>
      <c r="D25" s="166"/>
      <c r="F25" s="150"/>
      <c r="H25" s="167"/>
      <c r="I25" s="168"/>
      <c r="J25" s="150"/>
      <c r="K25" s="168"/>
      <c r="L25" s="135"/>
    </row>
    <row r="26" spans="1:12" s="48" customFormat="1" ht="15.95" customHeight="1" x14ac:dyDescent="0.25">
      <c r="A26" s="157"/>
      <c r="B26" s="106" t="s">
        <v>150</v>
      </c>
      <c r="C26" s="106"/>
      <c r="D26" s="72"/>
      <c r="E26" s="44"/>
      <c r="F26" s="149">
        <f>SUM(F12:F23)</f>
        <v>89568480</v>
      </c>
      <c r="G26" s="45"/>
      <c r="H26" s="24">
        <f>SUM(H12:H23)</f>
        <v>81535844</v>
      </c>
      <c r="I26" s="45"/>
      <c r="J26" s="164">
        <f>SUM(J12:J23)</f>
        <v>64308916.18</v>
      </c>
      <c r="K26" s="45"/>
      <c r="L26" s="165">
        <f>SUM(L12:L23)</f>
        <v>54164367</v>
      </c>
    </row>
    <row r="27" spans="1:12" s="48" customFormat="1" ht="15.95" customHeight="1" x14ac:dyDescent="0.25">
      <c r="A27" s="157"/>
      <c r="B27" s="69"/>
      <c r="C27" s="158" t="s">
        <v>140</v>
      </c>
      <c r="D27" s="72"/>
      <c r="E27" s="44"/>
      <c r="F27" s="149"/>
      <c r="G27" s="45"/>
      <c r="H27" s="24"/>
      <c r="I27" s="45"/>
      <c r="J27" s="164"/>
      <c r="K27" s="45"/>
      <c r="L27" s="165"/>
    </row>
    <row r="28" spans="1:12" s="48" customFormat="1" ht="15.95" customHeight="1" x14ac:dyDescent="0.25">
      <c r="A28" s="106"/>
      <c r="B28" s="106"/>
      <c r="C28" s="158" t="s">
        <v>141</v>
      </c>
      <c r="D28" s="72"/>
      <c r="E28" s="44"/>
      <c r="F28" s="150">
        <v>-1354473</v>
      </c>
      <c r="G28" s="45"/>
      <c r="H28" s="135">
        <v>54998889</v>
      </c>
      <c r="I28" s="45"/>
      <c r="J28" s="150">
        <v>-1349733</v>
      </c>
      <c r="K28" s="151"/>
      <c r="L28" s="135">
        <v>55000000</v>
      </c>
    </row>
    <row r="29" spans="1:12" s="48" customFormat="1" ht="15.95" customHeight="1" x14ac:dyDescent="0.25">
      <c r="A29" s="106"/>
      <c r="B29" s="106"/>
      <c r="C29" s="158" t="s">
        <v>57</v>
      </c>
      <c r="D29" s="72"/>
      <c r="E29" s="44"/>
      <c r="F29" s="150">
        <v>-7185977</v>
      </c>
      <c r="G29" s="45"/>
      <c r="H29" s="135">
        <v>10432933</v>
      </c>
      <c r="I29" s="45"/>
      <c r="J29" s="150">
        <v>-6588400</v>
      </c>
      <c r="K29" s="151"/>
      <c r="L29" s="135">
        <v>11431501</v>
      </c>
    </row>
    <row r="30" spans="1:12" s="48" customFormat="1" ht="15.95" customHeight="1" x14ac:dyDescent="0.25">
      <c r="A30" s="106"/>
      <c r="B30" s="106"/>
      <c r="C30" s="158" t="s">
        <v>58</v>
      </c>
      <c r="D30" s="72"/>
      <c r="E30" s="44"/>
      <c r="F30" s="150">
        <v>-24630082</v>
      </c>
      <c r="G30" s="47"/>
      <c r="H30" s="135">
        <v>-65395471</v>
      </c>
      <c r="I30" s="47"/>
      <c r="J30" s="150">
        <v>-13170897</v>
      </c>
      <c r="K30" s="47"/>
      <c r="L30" s="135">
        <v>-53150798</v>
      </c>
    </row>
    <row r="31" spans="1:12" s="48" customFormat="1" ht="15.95" customHeight="1" x14ac:dyDescent="0.25">
      <c r="A31" s="106"/>
      <c r="B31" s="106"/>
      <c r="C31" s="158" t="s">
        <v>59</v>
      </c>
      <c r="D31" s="72"/>
      <c r="E31" s="44"/>
      <c r="F31" s="150">
        <v>-103149</v>
      </c>
      <c r="G31" s="45"/>
      <c r="H31" s="135">
        <v>-1797457</v>
      </c>
      <c r="I31" s="45"/>
      <c r="J31" s="150">
        <v>-882981</v>
      </c>
      <c r="K31" s="151"/>
      <c r="L31" s="135">
        <v>-225313</v>
      </c>
    </row>
    <row r="32" spans="1:12" s="48" customFormat="1" ht="15.95" customHeight="1" x14ac:dyDescent="0.25">
      <c r="A32" s="106"/>
      <c r="B32" s="106"/>
      <c r="C32" s="169" t="s">
        <v>121</v>
      </c>
      <c r="D32" s="72"/>
      <c r="E32" s="44"/>
      <c r="F32" s="150">
        <v>112989</v>
      </c>
      <c r="H32" s="135">
        <v>219634</v>
      </c>
      <c r="J32" s="150">
        <v>396995</v>
      </c>
      <c r="K32" s="151"/>
      <c r="L32" s="135">
        <v>1226658</v>
      </c>
    </row>
    <row r="33" spans="1:12" s="48" customFormat="1" ht="15.95" customHeight="1" x14ac:dyDescent="0.25">
      <c r="A33" s="106"/>
      <c r="B33" s="106"/>
      <c r="C33" s="158" t="s">
        <v>60</v>
      </c>
      <c r="D33" s="72"/>
      <c r="E33" s="44"/>
      <c r="F33" s="150">
        <v>3788108</v>
      </c>
      <c r="H33" s="135">
        <v>131229.76000000001</v>
      </c>
      <c r="J33" s="150">
        <v>3986482.450000003</v>
      </c>
      <c r="K33" s="151"/>
      <c r="L33" s="135">
        <v>-4551084</v>
      </c>
    </row>
    <row r="34" spans="1:12" s="48" customFormat="1" ht="15.95" customHeight="1" x14ac:dyDescent="0.25">
      <c r="A34" s="106"/>
      <c r="B34" s="106"/>
      <c r="C34" s="158" t="s">
        <v>61</v>
      </c>
      <c r="D34" s="72"/>
      <c r="E34" s="44"/>
      <c r="F34" s="150">
        <v>145122</v>
      </c>
      <c r="H34" s="135">
        <v>-1212943</v>
      </c>
      <c r="J34" s="150">
        <v>136291.65999999992</v>
      </c>
      <c r="K34" s="151"/>
      <c r="L34" s="135">
        <v>-893341</v>
      </c>
    </row>
    <row r="35" spans="1:12" s="48" customFormat="1" ht="15.95" customHeight="1" x14ac:dyDescent="0.25">
      <c r="A35" s="106"/>
      <c r="B35" s="106"/>
      <c r="C35" s="169" t="s">
        <v>179</v>
      </c>
      <c r="D35" s="72"/>
      <c r="E35" s="44"/>
      <c r="F35" s="150">
        <v>-241340</v>
      </c>
      <c r="H35" s="135">
        <v>0</v>
      </c>
      <c r="J35" s="150">
        <v>0</v>
      </c>
      <c r="K35" s="151"/>
      <c r="L35" s="135">
        <v>0</v>
      </c>
    </row>
    <row r="36" spans="1:12" s="48" customFormat="1" ht="15.95" customHeight="1" x14ac:dyDescent="0.25">
      <c r="A36" s="106"/>
      <c r="B36" s="106"/>
      <c r="C36" s="158" t="s">
        <v>62</v>
      </c>
      <c r="D36" s="72" t="s">
        <v>154</v>
      </c>
      <c r="E36" s="44"/>
      <c r="F36" s="161">
        <v>-2096800</v>
      </c>
      <c r="G36" s="45"/>
      <c r="H36" s="136">
        <v>-184000</v>
      </c>
      <c r="I36" s="45"/>
      <c r="J36" s="161">
        <v>-2096800</v>
      </c>
      <c r="K36" s="151"/>
      <c r="L36" s="136">
        <v>-184000</v>
      </c>
    </row>
    <row r="37" spans="1:12" s="48" customFormat="1" ht="15.95" customHeight="1" x14ac:dyDescent="0.25">
      <c r="A37" s="106"/>
      <c r="B37" s="106"/>
      <c r="C37" s="106"/>
      <c r="D37" s="72"/>
      <c r="E37" s="44"/>
      <c r="F37" s="149"/>
      <c r="G37" s="151"/>
      <c r="H37" s="24"/>
      <c r="I37" s="151"/>
      <c r="J37" s="164"/>
      <c r="K37" s="151"/>
      <c r="L37" s="165"/>
    </row>
    <row r="38" spans="1:12" s="48" customFormat="1" ht="15.95" customHeight="1" x14ac:dyDescent="0.25">
      <c r="A38" s="157"/>
      <c r="B38" s="106" t="s">
        <v>122</v>
      </c>
      <c r="C38" s="106"/>
      <c r="D38" s="72"/>
      <c r="E38" s="44"/>
      <c r="F38" s="150">
        <f>SUM(F25:F37)</f>
        <v>58002878</v>
      </c>
      <c r="G38" s="47"/>
      <c r="H38" s="135">
        <f>SUM(H25:H37)</f>
        <v>78728658.760000005</v>
      </c>
      <c r="I38" s="47"/>
      <c r="J38" s="150">
        <f>SUM(J25:J37)</f>
        <v>44739874.289999999</v>
      </c>
      <c r="K38" s="47"/>
      <c r="L38" s="135">
        <f>SUM(L25:L37)</f>
        <v>62817990</v>
      </c>
    </row>
    <row r="39" spans="1:12" s="48" customFormat="1" ht="15.95" customHeight="1" x14ac:dyDescent="0.25">
      <c r="A39" s="157"/>
      <c r="B39" s="106"/>
      <c r="C39" s="158" t="s">
        <v>63</v>
      </c>
      <c r="D39" s="72"/>
      <c r="E39" s="44"/>
      <c r="F39" s="161">
        <v>-9168371</v>
      </c>
      <c r="G39" s="45"/>
      <c r="H39" s="136">
        <v>-8228035</v>
      </c>
      <c r="I39" s="45"/>
      <c r="J39" s="161">
        <v>-7623276.1700000018</v>
      </c>
      <c r="K39" s="151"/>
      <c r="L39" s="136">
        <v>-6343543</v>
      </c>
    </row>
    <row r="40" spans="1:12" s="48" customFormat="1" ht="15.95" customHeight="1" x14ac:dyDescent="0.25">
      <c r="A40" s="106"/>
      <c r="B40" s="106"/>
      <c r="C40" s="106"/>
      <c r="D40" s="72"/>
      <c r="E40" s="44"/>
      <c r="F40" s="149"/>
      <c r="G40" s="151"/>
      <c r="H40" s="24"/>
      <c r="I40" s="151"/>
      <c r="J40" s="164"/>
      <c r="K40" s="151"/>
      <c r="L40" s="165"/>
    </row>
    <row r="41" spans="1:12" s="48" customFormat="1" ht="15.95" customHeight="1" x14ac:dyDescent="0.25">
      <c r="A41" s="106" t="s">
        <v>120</v>
      </c>
      <c r="B41" s="106"/>
      <c r="C41" s="106"/>
      <c r="D41" s="72"/>
      <c r="E41" s="47"/>
      <c r="F41" s="161">
        <f>SUM(F38:F39)</f>
        <v>48834507</v>
      </c>
      <c r="G41" s="47"/>
      <c r="H41" s="136">
        <f>SUM(H38:H39)</f>
        <v>70500623.760000005</v>
      </c>
      <c r="I41" s="47"/>
      <c r="J41" s="161">
        <f>SUM(J38:J39)</f>
        <v>37116598.119999997</v>
      </c>
      <c r="K41" s="45"/>
      <c r="L41" s="136">
        <f>SUM(L38:L39)</f>
        <v>56474447</v>
      </c>
    </row>
    <row r="42" spans="1:12" s="48" customFormat="1" ht="18" customHeight="1" x14ac:dyDescent="0.25">
      <c r="A42" s="105"/>
      <c r="B42" s="106"/>
      <c r="C42" s="106"/>
      <c r="D42" s="72"/>
      <c r="E42" s="47"/>
      <c r="F42" s="47"/>
      <c r="G42" s="47"/>
      <c r="H42" s="135"/>
      <c r="I42" s="47"/>
      <c r="J42" s="47"/>
      <c r="K42" s="45"/>
      <c r="L42" s="135"/>
    </row>
    <row r="43" spans="1:12" s="48" customFormat="1" ht="15.95" customHeight="1" x14ac:dyDescent="0.25">
      <c r="A43" s="105"/>
      <c r="B43" s="106"/>
      <c r="C43" s="106"/>
      <c r="D43" s="72"/>
      <c r="E43" s="47"/>
      <c r="F43" s="47"/>
      <c r="G43" s="47"/>
      <c r="H43" s="135"/>
      <c r="I43" s="47"/>
      <c r="J43" s="47"/>
      <c r="K43" s="45"/>
      <c r="L43" s="135"/>
    </row>
    <row r="44" spans="1:12" s="48" customFormat="1" ht="15.95" customHeight="1" x14ac:dyDescent="0.25">
      <c r="A44" s="105"/>
      <c r="B44" s="106"/>
      <c r="C44" s="106"/>
      <c r="D44" s="72"/>
      <c r="E44" s="47"/>
      <c r="F44" s="47"/>
      <c r="G44" s="47"/>
      <c r="H44" s="135"/>
      <c r="I44" s="47"/>
      <c r="J44" s="47"/>
      <c r="K44" s="45"/>
      <c r="L44" s="135"/>
    </row>
    <row r="45" spans="1:12" s="48" customFormat="1" ht="15.95" customHeight="1" x14ac:dyDescent="0.25">
      <c r="A45" s="105"/>
      <c r="B45" s="106"/>
      <c r="C45" s="106"/>
      <c r="D45" s="72"/>
      <c r="E45" s="47"/>
      <c r="F45" s="47"/>
      <c r="G45" s="47"/>
      <c r="H45" s="135"/>
      <c r="I45" s="47"/>
      <c r="J45" s="47"/>
      <c r="K45" s="45"/>
      <c r="L45" s="135"/>
    </row>
    <row r="46" spans="1:12" s="48" customFormat="1" ht="15.95" customHeight="1" x14ac:dyDescent="0.25">
      <c r="A46" s="105"/>
      <c r="B46" s="106"/>
      <c r="C46" s="106"/>
      <c r="D46" s="72"/>
      <c r="E46" s="47"/>
      <c r="F46" s="47"/>
      <c r="G46" s="47"/>
      <c r="H46" s="135"/>
      <c r="I46" s="47"/>
      <c r="J46" s="47"/>
      <c r="K46" s="45"/>
      <c r="L46" s="135"/>
    </row>
    <row r="47" spans="1:12" s="48" customFormat="1" ht="15.95" customHeight="1" x14ac:dyDescent="0.25">
      <c r="A47" s="105"/>
      <c r="B47" s="106"/>
      <c r="C47" s="106"/>
      <c r="D47" s="72"/>
      <c r="E47" s="47"/>
      <c r="F47" s="47"/>
      <c r="G47" s="47"/>
      <c r="H47" s="135"/>
      <c r="I47" s="47"/>
      <c r="J47" s="47"/>
      <c r="K47" s="45"/>
      <c r="L47" s="135"/>
    </row>
    <row r="48" spans="1:12" s="48" customFormat="1" ht="15.95" customHeight="1" x14ac:dyDescent="0.25">
      <c r="A48" s="105"/>
      <c r="B48" s="106"/>
      <c r="C48" s="106"/>
      <c r="D48" s="72"/>
      <c r="E48" s="47"/>
      <c r="F48" s="47"/>
      <c r="G48" s="47"/>
      <c r="H48" s="135"/>
      <c r="I48" s="47"/>
      <c r="J48" s="47"/>
      <c r="K48" s="45"/>
      <c r="L48" s="135"/>
    </row>
    <row r="49" spans="1:12" s="48" customFormat="1" ht="15.95" customHeight="1" x14ac:dyDescent="0.25">
      <c r="A49" s="105"/>
      <c r="B49" s="106"/>
      <c r="C49" s="106"/>
      <c r="D49" s="72"/>
      <c r="E49" s="47"/>
      <c r="F49" s="47"/>
      <c r="G49" s="47"/>
      <c r="H49" s="135"/>
      <c r="I49" s="47"/>
      <c r="J49" s="47"/>
      <c r="K49" s="45"/>
      <c r="L49" s="135"/>
    </row>
    <row r="50" spans="1:12" s="48" customFormat="1" ht="15.95" customHeight="1" x14ac:dyDescent="0.25">
      <c r="A50" s="105"/>
      <c r="B50" s="106"/>
      <c r="C50" s="106"/>
      <c r="D50" s="72"/>
      <c r="E50" s="47"/>
      <c r="F50" s="47"/>
      <c r="G50" s="47"/>
      <c r="H50" s="135"/>
      <c r="I50" s="47"/>
      <c r="J50" s="47"/>
      <c r="K50" s="45"/>
      <c r="L50" s="135"/>
    </row>
    <row r="51" spans="1:12" s="48" customFormat="1" ht="15.95" customHeight="1" x14ac:dyDescent="0.25">
      <c r="A51" s="105"/>
      <c r="B51" s="106"/>
      <c r="C51" s="106"/>
      <c r="D51" s="72"/>
      <c r="E51" s="47"/>
      <c r="F51" s="47"/>
      <c r="G51" s="47"/>
      <c r="H51" s="135"/>
      <c r="I51" s="47"/>
      <c r="J51" s="47"/>
      <c r="K51" s="45"/>
      <c r="L51" s="135"/>
    </row>
    <row r="52" spans="1:12" s="48" customFormat="1" ht="15.95" customHeight="1" x14ac:dyDescent="0.25">
      <c r="A52" s="105"/>
      <c r="B52" s="106"/>
      <c r="C52" s="106"/>
      <c r="D52" s="72"/>
      <c r="E52" s="47"/>
      <c r="F52" s="47"/>
      <c r="G52" s="47"/>
      <c r="H52" s="135"/>
      <c r="I52" s="47"/>
      <c r="J52" s="47"/>
      <c r="K52" s="45"/>
      <c r="L52" s="135"/>
    </row>
    <row r="53" spans="1:12" s="48" customFormat="1" ht="21.95" customHeight="1" x14ac:dyDescent="0.25">
      <c r="A53" s="196" t="str">
        <f>+'3-5'!A51:M51</f>
        <v>The accompanying notes are an integral part of these consolidated and separate financial statements.</v>
      </c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</row>
    <row r="54" spans="1:12" s="48" customFormat="1" ht="16.5" customHeight="1" x14ac:dyDescent="0.25">
      <c r="A54" s="104" t="str">
        <f>A1</f>
        <v>Stone One Public Company Limited</v>
      </c>
      <c r="B54" s="105"/>
      <c r="C54" s="105"/>
      <c r="D54" s="72"/>
      <c r="E54" s="44"/>
      <c r="F54" s="24"/>
      <c r="G54" s="45"/>
      <c r="H54" s="24"/>
      <c r="I54" s="46"/>
      <c r="J54" s="47"/>
      <c r="K54" s="45"/>
      <c r="L54" s="135"/>
    </row>
    <row r="55" spans="1:12" s="48" customFormat="1" ht="16.5" customHeight="1" x14ac:dyDescent="0.25">
      <c r="A55" s="105" t="str">
        <f>A2</f>
        <v>Statements of Cash Flow</v>
      </c>
      <c r="B55" s="105"/>
      <c r="C55" s="105"/>
      <c r="D55" s="72"/>
      <c r="E55" s="44"/>
      <c r="F55" s="24"/>
      <c r="G55" s="45"/>
      <c r="H55" s="24"/>
      <c r="I55" s="46"/>
      <c r="J55" s="47"/>
      <c r="K55" s="45"/>
      <c r="L55" s="135"/>
    </row>
    <row r="56" spans="1:12" s="48" customFormat="1" ht="16.5" customHeight="1" x14ac:dyDescent="0.25">
      <c r="A56" s="108" t="str">
        <f>A3</f>
        <v>For the year ended 31 December 2023</v>
      </c>
      <c r="B56" s="108"/>
      <c r="C56" s="108"/>
      <c r="D56" s="109"/>
      <c r="E56" s="110"/>
      <c r="F56" s="111"/>
      <c r="G56" s="112"/>
      <c r="H56" s="111"/>
      <c r="I56" s="113"/>
      <c r="J56" s="114"/>
      <c r="K56" s="112"/>
      <c r="L56" s="137"/>
    </row>
    <row r="57" spans="1:12" s="48" customFormat="1" ht="16.5" customHeight="1" x14ac:dyDescent="0.25">
      <c r="A57" s="105"/>
      <c r="B57" s="105"/>
      <c r="C57" s="105"/>
      <c r="D57" s="72"/>
      <c r="E57" s="44"/>
      <c r="F57" s="24"/>
      <c r="G57" s="45"/>
      <c r="H57" s="24"/>
      <c r="I57" s="46"/>
      <c r="J57" s="47"/>
      <c r="K57" s="45"/>
      <c r="L57" s="135"/>
    </row>
    <row r="58" spans="1:12" s="48" customFormat="1" ht="16.5" customHeight="1" x14ac:dyDescent="0.25">
      <c r="A58" s="105"/>
      <c r="B58" s="105"/>
      <c r="C58" s="105"/>
      <c r="D58" s="72"/>
      <c r="E58" s="44"/>
      <c r="F58" s="24"/>
      <c r="G58" s="45"/>
      <c r="H58" s="24"/>
      <c r="I58" s="46"/>
      <c r="J58" s="47"/>
      <c r="K58" s="45"/>
      <c r="L58" s="135"/>
    </row>
    <row r="59" spans="1:12" s="48" customFormat="1" ht="15" customHeight="1" x14ac:dyDescent="0.25">
      <c r="A59" s="105"/>
      <c r="B59" s="105"/>
      <c r="C59" s="105"/>
      <c r="D59" s="72"/>
      <c r="E59" s="44"/>
      <c r="F59" s="199" t="s">
        <v>1</v>
      </c>
      <c r="G59" s="199"/>
      <c r="H59" s="199"/>
      <c r="I59" s="46"/>
      <c r="J59" s="200" t="s">
        <v>2</v>
      </c>
      <c r="K59" s="200"/>
      <c r="L59" s="200"/>
    </row>
    <row r="60" spans="1:12" s="48" customFormat="1" ht="15" customHeight="1" x14ac:dyDescent="0.25">
      <c r="A60" s="157"/>
      <c r="B60" s="106"/>
      <c r="C60" s="106"/>
      <c r="D60" s="142"/>
      <c r="E60" s="3"/>
      <c r="F60" s="204" t="s">
        <v>3</v>
      </c>
      <c r="G60" s="204"/>
      <c r="H60" s="204"/>
      <c r="I60" s="139"/>
      <c r="J60" s="205" t="s">
        <v>3</v>
      </c>
      <c r="K60" s="205"/>
      <c r="L60" s="205"/>
    </row>
    <row r="61" spans="1:12" s="48" customFormat="1" ht="15" customHeight="1" x14ac:dyDescent="0.25">
      <c r="A61" s="106"/>
      <c r="B61" s="106"/>
      <c r="C61" s="106"/>
      <c r="D61" s="142"/>
      <c r="E61" s="3"/>
      <c r="F61" s="9" t="s">
        <v>166</v>
      </c>
      <c r="G61" s="1"/>
      <c r="H61" s="58" t="s">
        <v>69</v>
      </c>
      <c r="I61" s="1"/>
      <c r="J61" s="143" t="s">
        <v>166</v>
      </c>
      <c r="K61" s="1"/>
      <c r="L61" s="144" t="s">
        <v>69</v>
      </c>
    </row>
    <row r="62" spans="1:12" s="48" customFormat="1" ht="15" customHeight="1" x14ac:dyDescent="0.25">
      <c r="A62" s="106"/>
      <c r="B62" s="106"/>
      <c r="C62" s="106"/>
      <c r="D62" s="170" t="s">
        <v>5</v>
      </c>
      <c r="E62" s="1"/>
      <c r="F62" s="10" t="s">
        <v>6</v>
      </c>
      <c r="G62" s="11"/>
      <c r="H62" s="59" t="s">
        <v>6</v>
      </c>
      <c r="I62" s="11"/>
      <c r="J62" s="146" t="s">
        <v>6</v>
      </c>
      <c r="K62" s="11"/>
      <c r="L62" s="147" t="s">
        <v>6</v>
      </c>
    </row>
    <row r="63" spans="1:12" s="48" customFormat="1" ht="15" customHeight="1" x14ac:dyDescent="0.25">
      <c r="A63" s="106"/>
      <c r="B63" s="106"/>
      <c r="C63" s="106"/>
      <c r="D63" s="148"/>
      <c r="E63" s="1"/>
      <c r="F63" s="149"/>
      <c r="G63" s="45"/>
      <c r="H63" s="24"/>
      <c r="I63" s="46"/>
      <c r="J63" s="150"/>
      <c r="K63" s="11"/>
      <c r="L63" s="135"/>
    </row>
    <row r="64" spans="1:12" s="48" customFormat="1" ht="15" customHeight="1" x14ac:dyDescent="0.25">
      <c r="A64" s="105" t="s">
        <v>64</v>
      </c>
      <c r="B64" s="106"/>
      <c r="C64" s="106"/>
      <c r="D64" s="72"/>
      <c r="E64" s="44"/>
      <c r="F64" s="149"/>
      <c r="G64" s="45"/>
      <c r="H64" s="24"/>
      <c r="I64" s="46"/>
      <c r="J64" s="150"/>
      <c r="K64" s="45"/>
      <c r="L64" s="135"/>
    </row>
    <row r="65" spans="1:12" s="48" customFormat="1" ht="15" customHeight="1" x14ac:dyDescent="0.25">
      <c r="A65" s="171" t="s">
        <v>104</v>
      </c>
      <c r="B65" s="172"/>
      <c r="C65" s="173"/>
      <c r="D65" s="72"/>
      <c r="E65" s="44"/>
      <c r="F65" s="150">
        <v>-938829</v>
      </c>
      <c r="G65" s="45"/>
      <c r="H65" s="135">
        <v>-985499</v>
      </c>
      <c r="I65" s="45"/>
      <c r="J65" s="150">
        <v>0</v>
      </c>
      <c r="K65" s="151"/>
      <c r="L65" s="135">
        <v>-985499</v>
      </c>
    </row>
    <row r="66" spans="1:12" s="48" customFormat="1" ht="15" customHeight="1" x14ac:dyDescent="0.25">
      <c r="A66" s="171" t="s">
        <v>76</v>
      </c>
      <c r="B66" s="172"/>
      <c r="C66" s="173"/>
      <c r="D66" s="72"/>
      <c r="E66" s="44"/>
      <c r="F66" s="150">
        <v>183479</v>
      </c>
      <c r="G66" s="45"/>
      <c r="H66" s="135">
        <v>-501967</v>
      </c>
      <c r="I66" s="45"/>
      <c r="J66" s="150">
        <v>-2391</v>
      </c>
      <c r="K66" s="151"/>
      <c r="L66" s="135">
        <v>-941429</v>
      </c>
    </row>
    <row r="67" spans="1:12" s="48" customFormat="1" ht="15" customHeight="1" x14ac:dyDescent="0.25">
      <c r="A67" s="171" t="s">
        <v>77</v>
      </c>
      <c r="B67" s="172"/>
      <c r="C67" s="173"/>
      <c r="D67" s="72"/>
      <c r="E67" s="44"/>
      <c r="F67" s="150">
        <v>1771581</v>
      </c>
      <c r="G67" s="45"/>
      <c r="H67" s="135">
        <v>-383344</v>
      </c>
      <c r="I67" s="45"/>
      <c r="J67" s="150">
        <v>1771581</v>
      </c>
      <c r="K67" s="151"/>
      <c r="L67" s="135">
        <v>-383344</v>
      </c>
    </row>
    <row r="68" spans="1:12" s="48" customFormat="1" ht="15" customHeight="1" x14ac:dyDescent="0.25">
      <c r="A68" s="171" t="s">
        <v>190</v>
      </c>
      <c r="B68" s="172"/>
      <c r="C68" s="173"/>
      <c r="D68" s="72"/>
      <c r="E68" s="44"/>
      <c r="F68" s="150">
        <v>16004289</v>
      </c>
      <c r="G68" s="45"/>
      <c r="H68" s="135">
        <v>324317</v>
      </c>
      <c r="I68" s="45"/>
      <c r="J68" s="150">
        <v>16465317</v>
      </c>
      <c r="K68" s="151"/>
      <c r="L68" s="135">
        <v>3747092</v>
      </c>
    </row>
    <row r="69" spans="1:12" s="48" customFormat="1" ht="15" customHeight="1" x14ac:dyDescent="0.25">
      <c r="A69" s="171" t="s">
        <v>191</v>
      </c>
      <c r="B69" s="172"/>
      <c r="C69" s="173"/>
      <c r="D69" s="72"/>
      <c r="E69" s="44"/>
      <c r="F69" s="150">
        <v>-38739306</v>
      </c>
      <c r="G69" s="45"/>
      <c r="H69" s="135">
        <v>-56371177.759999998</v>
      </c>
      <c r="I69" s="45"/>
      <c r="J69" s="150">
        <v>-8433065</v>
      </c>
      <c r="K69" s="151"/>
      <c r="L69" s="135">
        <v>-1878064</v>
      </c>
    </row>
    <row r="70" spans="1:12" s="48" customFormat="1" ht="15" customHeight="1" x14ac:dyDescent="0.25">
      <c r="A70" s="171" t="s">
        <v>192</v>
      </c>
      <c r="B70" s="172"/>
      <c r="C70" s="173"/>
      <c r="D70" s="72"/>
      <c r="E70" s="44"/>
      <c r="F70" s="150">
        <v>-45000</v>
      </c>
      <c r="G70" s="45"/>
      <c r="H70" s="135">
        <v>-1462400</v>
      </c>
      <c r="I70" s="45"/>
      <c r="J70" s="150">
        <v>-45000</v>
      </c>
      <c r="K70" s="151"/>
      <c r="L70" s="135">
        <v>-196800</v>
      </c>
    </row>
    <row r="71" spans="1:12" s="48" customFormat="1" ht="15" customHeight="1" x14ac:dyDescent="0.25">
      <c r="A71" s="171" t="s">
        <v>162</v>
      </c>
      <c r="B71" s="172"/>
      <c r="C71" s="173"/>
      <c r="D71" s="72" t="s">
        <v>115</v>
      </c>
      <c r="E71" s="44"/>
      <c r="F71" s="150">
        <v>0</v>
      </c>
      <c r="G71" s="45"/>
      <c r="H71" s="135">
        <v>-242364</v>
      </c>
      <c r="I71" s="45"/>
      <c r="J71" s="150">
        <v>0</v>
      </c>
      <c r="K71" s="151"/>
      <c r="L71" s="135">
        <v>-242364</v>
      </c>
    </row>
    <row r="72" spans="1:12" s="48" customFormat="1" ht="15" customHeight="1" x14ac:dyDescent="0.25">
      <c r="A72" s="171" t="s">
        <v>105</v>
      </c>
      <c r="B72" s="172"/>
      <c r="C72" s="173"/>
      <c r="D72" s="72"/>
      <c r="E72" s="44"/>
      <c r="F72" s="150">
        <v>492270</v>
      </c>
      <c r="G72" s="45"/>
      <c r="H72" s="135">
        <v>610699</v>
      </c>
      <c r="I72" s="45"/>
      <c r="J72" s="150">
        <v>1858111</v>
      </c>
      <c r="K72" s="151"/>
      <c r="L72" s="135">
        <v>1186895</v>
      </c>
    </row>
    <row r="73" spans="1:12" s="48" customFormat="1" ht="15" customHeight="1" x14ac:dyDescent="0.25">
      <c r="A73" s="171" t="s">
        <v>177</v>
      </c>
      <c r="B73" s="172"/>
      <c r="C73" s="173"/>
      <c r="D73" s="192" t="s">
        <v>174</v>
      </c>
      <c r="E73" s="44"/>
      <c r="F73" s="150">
        <v>0</v>
      </c>
      <c r="G73" s="45"/>
      <c r="H73" s="135">
        <v>0</v>
      </c>
      <c r="I73" s="45"/>
      <c r="J73" s="150">
        <v>-20000000</v>
      </c>
      <c r="K73" s="151"/>
      <c r="L73" s="135">
        <v>0</v>
      </c>
    </row>
    <row r="74" spans="1:12" s="48" customFormat="1" ht="15" customHeight="1" x14ac:dyDescent="0.25">
      <c r="A74" s="171" t="s">
        <v>142</v>
      </c>
      <c r="B74" s="172"/>
      <c r="C74" s="173"/>
      <c r="D74" s="192" t="s">
        <v>181</v>
      </c>
      <c r="E74" s="44"/>
      <c r="F74" s="150">
        <v>0</v>
      </c>
      <c r="G74" s="45"/>
      <c r="H74" s="135">
        <v>0</v>
      </c>
      <c r="I74" s="45"/>
      <c r="J74" s="150">
        <v>-5000000</v>
      </c>
      <c r="K74" s="151"/>
      <c r="L74" s="135">
        <v>-52000000</v>
      </c>
    </row>
    <row r="75" spans="1:12" s="48" customFormat="1" ht="15" customHeight="1" x14ac:dyDescent="0.25">
      <c r="A75" s="171" t="s">
        <v>106</v>
      </c>
      <c r="B75" s="172"/>
      <c r="C75" s="173"/>
      <c r="D75" s="192" t="s">
        <v>181</v>
      </c>
      <c r="E75" s="44"/>
      <c r="F75" s="174">
        <v>0</v>
      </c>
      <c r="G75" s="47"/>
      <c r="H75" s="137">
        <v>0</v>
      </c>
      <c r="I75" s="47"/>
      <c r="J75" s="174">
        <v>6666667</v>
      </c>
      <c r="K75" s="45"/>
      <c r="L75" s="137">
        <v>13333333</v>
      </c>
    </row>
    <row r="76" spans="1:12" s="48" customFormat="1" ht="15" customHeight="1" x14ac:dyDescent="0.25">
      <c r="A76" s="106"/>
      <c r="B76" s="106"/>
      <c r="C76" s="106"/>
      <c r="D76" s="72"/>
      <c r="E76" s="44"/>
      <c r="F76" s="149"/>
      <c r="G76" s="151"/>
      <c r="H76" s="24"/>
      <c r="I76" s="151"/>
      <c r="J76" s="164"/>
      <c r="K76" s="151"/>
      <c r="L76" s="165"/>
    </row>
    <row r="77" spans="1:12" s="48" customFormat="1" ht="15" customHeight="1" x14ac:dyDescent="0.25">
      <c r="A77" s="106" t="s">
        <v>123</v>
      </c>
      <c r="B77" s="106"/>
      <c r="C77" s="106"/>
      <c r="D77" s="72"/>
      <c r="E77" s="78"/>
      <c r="F77" s="174">
        <f>SUM(F65:F75)</f>
        <v>-21271516</v>
      </c>
      <c r="G77" s="47"/>
      <c r="H77" s="137">
        <f>SUM(H65:H75)</f>
        <v>-59011735.759999998</v>
      </c>
      <c r="I77" s="47"/>
      <c r="J77" s="174">
        <f>SUM(J65:J75)</f>
        <v>-6718780</v>
      </c>
      <c r="K77" s="45"/>
      <c r="L77" s="137">
        <f>SUM(L65:L75)</f>
        <v>-38360180</v>
      </c>
    </row>
    <row r="78" spans="1:12" s="48" customFormat="1" ht="15" customHeight="1" x14ac:dyDescent="0.25">
      <c r="A78" s="106"/>
      <c r="B78" s="106"/>
      <c r="C78" s="106"/>
      <c r="D78" s="72"/>
      <c r="E78" s="44"/>
      <c r="F78" s="175"/>
      <c r="G78" s="176"/>
      <c r="H78" s="177"/>
      <c r="I78" s="176"/>
      <c r="J78" s="178"/>
      <c r="K78" s="45"/>
      <c r="L78" s="179"/>
    </row>
    <row r="79" spans="1:12" s="48" customFormat="1" ht="15" customHeight="1" x14ac:dyDescent="0.25">
      <c r="A79" s="105" t="s">
        <v>65</v>
      </c>
      <c r="B79" s="106"/>
      <c r="C79" s="106"/>
      <c r="D79" s="154"/>
      <c r="E79" s="44"/>
      <c r="F79" s="175"/>
      <c r="G79" s="176"/>
      <c r="H79" s="177"/>
      <c r="I79" s="176"/>
      <c r="J79" s="178"/>
      <c r="K79" s="45"/>
      <c r="L79" s="179"/>
    </row>
    <row r="80" spans="1:12" s="48" customFormat="1" ht="15" customHeight="1" x14ac:dyDescent="0.25">
      <c r="A80" s="171" t="s">
        <v>193</v>
      </c>
      <c r="B80" s="172"/>
      <c r="C80" s="173"/>
      <c r="D80" s="154"/>
      <c r="E80" s="44"/>
      <c r="F80" s="150"/>
      <c r="G80" s="45"/>
      <c r="H80" s="135"/>
      <c r="I80" s="45"/>
      <c r="J80" s="180"/>
      <c r="K80" s="176"/>
      <c r="L80" s="181"/>
    </row>
    <row r="81" spans="1:12" s="48" customFormat="1" ht="15" customHeight="1" x14ac:dyDescent="0.25">
      <c r="A81" s="171"/>
      <c r="B81" s="171" t="s">
        <v>194</v>
      </c>
      <c r="C81" s="173"/>
      <c r="D81" s="154" t="s">
        <v>155</v>
      </c>
      <c r="E81" s="44"/>
      <c r="F81" s="162">
        <v>20000000</v>
      </c>
      <c r="G81" s="45"/>
      <c r="H81" s="163">
        <v>11000000</v>
      </c>
      <c r="I81" s="45"/>
      <c r="J81" s="182">
        <v>0</v>
      </c>
      <c r="K81" s="176"/>
      <c r="L81" s="138">
        <v>1000000</v>
      </c>
    </row>
    <row r="82" spans="1:12" s="48" customFormat="1" ht="15" customHeight="1" x14ac:dyDescent="0.25">
      <c r="A82" s="171" t="s">
        <v>195</v>
      </c>
      <c r="B82" s="172"/>
      <c r="C82" s="173"/>
      <c r="D82" s="154"/>
      <c r="E82" s="44"/>
      <c r="F82" s="150"/>
      <c r="G82" s="45"/>
      <c r="H82" s="135"/>
      <c r="I82" s="45"/>
      <c r="J82" s="180"/>
      <c r="K82" s="151"/>
      <c r="L82" s="181"/>
    </row>
    <row r="83" spans="1:12" s="48" customFormat="1" ht="15" customHeight="1" x14ac:dyDescent="0.25">
      <c r="A83" s="171"/>
      <c r="B83" s="171" t="s">
        <v>194</v>
      </c>
      <c r="C83" s="173"/>
      <c r="D83" s="154" t="s">
        <v>155</v>
      </c>
      <c r="E83" s="44"/>
      <c r="F83" s="150">
        <v>-16000000</v>
      </c>
      <c r="G83" s="45"/>
      <c r="H83" s="135">
        <v>-12000000</v>
      </c>
      <c r="I83" s="45"/>
      <c r="J83" s="180">
        <v>0</v>
      </c>
      <c r="K83" s="151"/>
      <c r="L83" s="181">
        <v>-2000000</v>
      </c>
    </row>
    <row r="84" spans="1:12" s="48" customFormat="1" ht="15" customHeight="1" x14ac:dyDescent="0.25">
      <c r="A84" s="171" t="s">
        <v>161</v>
      </c>
      <c r="B84" s="172"/>
      <c r="C84" s="173"/>
      <c r="D84" s="154"/>
      <c r="E84" s="44"/>
      <c r="F84" s="150"/>
      <c r="G84" s="45"/>
      <c r="H84" s="135"/>
      <c r="I84" s="45"/>
      <c r="J84" s="180"/>
      <c r="K84" s="151"/>
      <c r="L84" s="181"/>
    </row>
    <row r="85" spans="1:12" s="48" customFormat="1" ht="15" customHeight="1" x14ac:dyDescent="0.25">
      <c r="A85" s="171"/>
      <c r="B85" s="171" t="s">
        <v>107</v>
      </c>
      <c r="C85" s="173"/>
      <c r="D85" s="154" t="s">
        <v>153</v>
      </c>
      <c r="E85" s="44"/>
      <c r="F85" s="150">
        <v>11000000</v>
      </c>
      <c r="G85" s="45"/>
      <c r="H85" s="135">
        <v>11000000</v>
      </c>
      <c r="I85" s="45"/>
      <c r="J85" s="180">
        <v>0</v>
      </c>
      <c r="K85" s="151"/>
      <c r="L85" s="181">
        <v>0</v>
      </c>
    </row>
    <row r="86" spans="1:12" s="48" customFormat="1" ht="15" customHeight="1" x14ac:dyDescent="0.25">
      <c r="A86" s="171" t="s">
        <v>178</v>
      </c>
      <c r="B86" s="171"/>
      <c r="C86" s="173"/>
      <c r="D86" s="154"/>
      <c r="E86" s="44"/>
      <c r="F86" s="150"/>
      <c r="G86" s="45"/>
      <c r="H86" s="135"/>
      <c r="I86" s="45"/>
      <c r="J86" s="180"/>
      <c r="K86" s="151"/>
      <c r="L86" s="181"/>
    </row>
    <row r="87" spans="1:12" s="48" customFormat="1" ht="15" customHeight="1" x14ac:dyDescent="0.25">
      <c r="A87" s="171"/>
      <c r="B87" s="171" t="s">
        <v>107</v>
      </c>
      <c r="C87" s="173"/>
      <c r="D87" s="154" t="s">
        <v>153</v>
      </c>
      <c r="E87" s="44"/>
      <c r="F87" s="150">
        <v>-4374328</v>
      </c>
      <c r="G87" s="45"/>
      <c r="H87" s="135">
        <v>0</v>
      </c>
      <c r="I87" s="45"/>
      <c r="J87" s="180">
        <v>0</v>
      </c>
      <c r="K87" s="151"/>
      <c r="L87" s="181">
        <v>0</v>
      </c>
    </row>
    <row r="88" spans="1:12" s="48" customFormat="1" ht="15" customHeight="1" x14ac:dyDescent="0.25">
      <c r="A88" s="171" t="s">
        <v>108</v>
      </c>
      <c r="B88" s="172"/>
      <c r="C88" s="173"/>
      <c r="D88" s="154"/>
      <c r="E88" s="44"/>
      <c r="F88" s="150">
        <v>-14788315</v>
      </c>
      <c r="G88" s="45"/>
      <c r="H88" s="135">
        <v>-14374958</v>
      </c>
      <c r="I88" s="45"/>
      <c r="J88" s="180">
        <v>-7783167</v>
      </c>
      <c r="K88" s="47"/>
      <c r="L88" s="181">
        <v>-6319743</v>
      </c>
    </row>
    <row r="89" spans="1:12" s="48" customFormat="1" ht="15" customHeight="1" x14ac:dyDescent="0.25">
      <c r="A89" s="171" t="s">
        <v>50</v>
      </c>
      <c r="B89" s="172"/>
      <c r="C89" s="173"/>
      <c r="D89" s="154" t="s">
        <v>175</v>
      </c>
      <c r="E89" s="44"/>
      <c r="F89" s="150">
        <v>0</v>
      </c>
      <c r="G89" s="45"/>
      <c r="H89" s="135">
        <v>-36320190</v>
      </c>
      <c r="I89" s="45"/>
      <c r="J89" s="180">
        <v>0</v>
      </c>
      <c r="K89" s="47"/>
      <c r="L89" s="181">
        <v>-36320190</v>
      </c>
    </row>
    <row r="90" spans="1:12" s="48" customFormat="1" ht="15" customHeight="1" x14ac:dyDescent="0.25">
      <c r="A90" s="171" t="s">
        <v>109</v>
      </c>
      <c r="B90" s="172"/>
      <c r="C90" s="173"/>
      <c r="D90" s="154"/>
      <c r="E90" s="44"/>
      <c r="F90" s="174">
        <v>-2831254</v>
      </c>
      <c r="G90" s="45"/>
      <c r="H90" s="137">
        <v>-1743194</v>
      </c>
      <c r="I90" s="45"/>
      <c r="J90" s="183">
        <v>-1048628</v>
      </c>
      <c r="K90" s="47"/>
      <c r="L90" s="184">
        <v>-1027441</v>
      </c>
    </row>
    <row r="91" spans="1:12" s="48" customFormat="1" ht="15" customHeight="1" x14ac:dyDescent="0.25">
      <c r="A91" s="106"/>
      <c r="B91" s="106"/>
      <c r="C91" s="106"/>
      <c r="D91" s="154"/>
      <c r="E91" s="44"/>
      <c r="F91" s="149"/>
      <c r="G91" s="176"/>
      <c r="H91" s="24"/>
      <c r="I91" s="176"/>
      <c r="J91" s="164"/>
      <c r="K91" s="176"/>
      <c r="L91" s="165"/>
    </row>
    <row r="92" spans="1:12" s="48" customFormat="1" ht="15" customHeight="1" x14ac:dyDescent="0.25">
      <c r="A92" s="106" t="s">
        <v>117</v>
      </c>
      <c r="B92" s="106"/>
      <c r="C92" s="106"/>
      <c r="D92" s="72"/>
      <c r="E92" s="44"/>
      <c r="F92" s="161">
        <f>SUM(F80:F90)</f>
        <v>-6993897</v>
      </c>
      <c r="G92" s="47"/>
      <c r="H92" s="136">
        <f>SUM(H80:H90)</f>
        <v>-42438342</v>
      </c>
      <c r="I92" s="47"/>
      <c r="J92" s="161">
        <f>SUM(J80:J90)</f>
        <v>-8831795</v>
      </c>
      <c r="K92" s="151"/>
      <c r="L92" s="136">
        <f>SUM(L80:L90)</f>
        <v>-44667374</v>
      </c>
    </row>
    <row r="93" spans="1:12" s="48" customFormat="1" ht="15" customHeight="1" x14ac:dyDescent="0.25">
      <c r="A93" s="105"/>
      <c r="B93" s="106"/>
      <c r="C93" s="106"/>
      <c r="D93" s="72"/>
      <c r="E93" s="44"/>
      <c r="F93" s="149"/>
      <c r="G93" s="47"/>
      <c r="H93" s="24"/>
      <c r="I93" s="47"/>
      <c r="J93" s="164"/>
      <c r="K93" s="151"/>
      <c r="L93" s="165"/>
    </row>
    <row r="94" spans="1:12" s="48" customFormat="1" ht="15" customHeight="1" x14ac:dyDescent="0.25">
      <c r="A94" s="105" t="s">
        <v>183</v>
      </c>
      <c r="B94" s="106"/>
      <c r="C94" s="106"/>
      <c r="D94" s="72"/>
      <c r="E94" s="44"/>
      <c r="F94" s="150">
        <f>F41+F77+F92</f>
        <v>20569094</v>
      </c>
      <c r="G94" s="151"/>
      <c r="H94" s="135">
        <f>H41+H77+H92</f>
        <v>-30949453.999999993</v>
      </c>
      <c r="I94" s="151"/>
      <c r="J94" s="150">
        <f>J41+J77+J92</f>
        <v>21566023.119999997</v>
      </c>
      <c r="K94" s="151"/>
      <c r="L94" s="135">
        <f>L41+L77+L92</f>
        <v>-26553107</v>
      </c>
    </row>
    <row r="95" spans="1:12" s="48" customFormat="1" ht="15" customHeight="1" x14ac:dyDescent="0.25">
      <c r="A95" s="106" t="s">
        <v>66</v>
      </c>
      <c r="B95" s="106"/>
      <c r="C95" s="106"/>
      <c r="D95" s="72"/>
      <c r="E95" s="44"/>
      <c r="F95" s="161">
        <v>57702285</v>
      </c>
      <c r="H95" s="136">
        <v>88651739</v>
      </c>
      <c r="J95" s="161">
        <v>51988002</v>
      </c>
      <c r="K95" s="151"/>
      <c r="L95" s="136">
        <v>78541109</v>
      </c>
    </row>
    <row r="96" spans="1:12" s="48" customFormat="1" ht="15" customHeight="1" x14ac:dyDescent="0.25">
      <c r="A96" s="106"/>
      <c r="B96" s="106"/>
      <c r="C96" s="106"/>
      <c r="D96" s="72"/>
      <c r="E96" s="44"/>
      <c r="F96" s="149"/>
      <c r="G96" s="151"/>
      <c r="H96" s="24"/>
      <c r="I96" s="151"/>
      <c r="J96" s="164"/>
      <c r="K96" s="151"/>
      <c r="L96" s="165"/>
    </row>
    <row r="97" spans="1:12" s="48" customFormat="1" ht="15" customHeight="1" thickBot="1" x14ac:dyDescent="0.3">
      <c r="A97" s="105" t="s">
        <v>67</v>
      </c>
      <c r="B97" s="106"/>
      <c r="C97" s="106"/>
      <c r="D97" s="72"/>
      <c r="E97" s="44"/>
      <c r="F97" s="185">
        <f>SUM(F94:F96)</f>
        <v>78271379</v>
      </c>
      <c r="G97" s="78"/>
      <c r="H97" s="186">
        <f>SUM(H94:H96)</f>
        <v>57702285.000000007</v>
      </c>
      <c r="I97" s="78"/>
      <c r="J97" s="185">
        <f>SUM(J94:J96)</f>
        <v>73554025.120000005</v>
      </c>
      <c r="K97" s="45"/>
      <c r="L97" s="186">
        <f>SUM(L94:L96)</f>
        <v>51988002</v>
      </c>
    </row>
    <row r="98" spans="1:12" s="48" customFormat="1" ht="15" customHeight="1" thickTop="1" x14ac:dyDescent="0.25">
      <c r="A98" s="105"/>
      <c r="B98" s="106"/>
      <c r="C98" s="106"/>
      <c r="D98" s="72"/>
      <c r="E98" s="44"/>
      <c r="F98" s="182"/>
      <c r="G98" s="78"/>
      <c r="H98" s="138"/>
      <c r="I98" s="78"/>
      <c r="J98" s="182"/>
      <c r="K98" s="45"/>
      <c r="L98" s="138"/>
    </row>
    <row r="99" spans="1:12" s="48" customFormat="1" ht="15" customHeight="1" x14ac:dyDescent="0.25">
      <c r="A99" s="105" t="s">
        <v>68</v>
      </c>
      <c r="B99" s="106"/>
      <c r="C99" s="106"/>
      <c r="D99" s="72"/>
      <c r="E99" s="44"/>
      <c r="F99" s="149"/>
      <c r="G99" s="44"/>
      <c r="H99" s="24"/>
      <c r="I99" s="44"/>
      <c r="J99" s="182"/>
      <c r="K99" s="187"/>
      <c r="L99" s="138"/>
    </row>
    <row r="100" spans="1:12" s="48" customFormat="1" ht="15" customHeight="1" x14ac:dyDescent="0.25">
      <c r="A100" s="106"/>
      <c r="B100" s="106"/>
      <c r="C100" s="106"/>
      <c r="D100" s="72"/>
      <c r="E100" s="44"/>
      <c r="F100" s="149"/>
      <c r="G100" s="151"/>
      <c r="H100" s="24"/>
      <c r="I100" s="151"/>
      <c r="J100" s="150"/>
      <c r="K100" s="151"/>
      <c r="L100" s="135"/>
    </row>
    <row r="101" spans="1:12" s="48" customFormat="1" ht="15" customHeight="1" x14ac:dyDescent="0.25">
      <c r="A101" s="188" t="s">
        <v>10</v>
      </c>
      <c r="B101" s="171" t="s">
        <v>184</v>
      </c>
      <c r="C101" s="189"/>
      <c r="D101" s="72"/>
      <c r="E101" s="44"/>
      <c r="F101" s="150">
        <v>0</v>
      </c>
      <c r="G101" s="151"/>
      <c r="H101" s="135">
        <v>0</v>
      </c>
      <c r="I101" s="151"/>
      <c r="J101" s="150">
        <v>6829887</v>
      </c>
      <c r="K101" s="151"/>
      <c r="L101" s="135">
        <v>0</v>
      </c>
    </row>
    <row r="102" spans="1:12" s="48" customFormat="1" ht="15" customHeight="1" x14ac:dyDescent="0.25">
      <c r="A102" s="188" t="s">
        <v>10</v>
      </c>
      <c r="B102" s="171" t="s">
        <v>198</v>
      </c>
      <c r="C102" s="189"/>
      <c r="D102" s="72"/>
      <c r="E102" s="44"/>
      <c r="F102" s="150">
        <v>3495711</v>
      </c>
      <c r="G102" s="45"/>
      <c r="H102" s="135">
        <v>1209990</v>
      </c>
      <c r="I102" s="45"/>
      <c r="J102" s="150">
        <v>38711</v>
      </c>
      <c r="K102" s="187"/>
      <c r="L102" s="135">
        <v>0</v>
      </c>
    </row>
    <row r="103" spans="1:12" s="48" customFormat="1" ht="15" customHeight="1" x14ac:dyDescent="0.25">
      <c r="A103" s="188" t="s">
        <v>10</v>
      </c>
      <c r="B103" s="171" t="s">
        <v>110</v>
      </c>
      <c r="C103" s="173"/>
      <c r="D103" s="72"/>
      <c r="E103" s="44"/>
      <c r="F103" s="150">
        <v>0</v>
      </c>
      <c r="G103" s="44"/>
      <c r="H103" s="135">
        <v>6636293</v>
      </c>
      <c r="I103" s="44"/>
      <c r="J103" s="150">
        <v>0</v>
      </c>
      <c r="K103" s="187"/>
      <c r="L103" s="135">
        <v>5944166</v>
      </c>
    </row>
    <row r="104" spans="1:12" s="48" customFormat="1" ht="15" customHeight="1" x14ac:dyDescent="0.25">
      <c r="A104" s="188" t="s">
        <v>10</v>
      </c>
      <c r="B104" s="171" t="s">
        <v>111</v>
      </c>
      <c r="C104" s="173"/>
      <c r="D104" s="72"/>
      <c r="E104" s="44"/>
      <c r="F104" s="150">
        <v>0</v>
      </c>
      <c r="G104" s="44"/>
      <c r="H104" s="135">
        <v>510765</v>
      </c>
      <c r="I104" s="44"/>
      <c r="J104" s="150">
        <v>0</v>
      </c>
      <c r="K104" s="44"/>
      <c r="L104" s="135">
        <v>510765</v>
      </c>
    </row>
    <row r="105" spans="1:12" s="48" customFormat="1" ht="15" customHeight="1" x14ac:dyDescent="0.25">
      <c r="A105" s="188" t="s">
        <v>10</v>
      </c>
      <c r="B105" s="171" t="s">
        <v>112</v>
      </c>
      <c r="C105" s="173"/>
      <c r="D105" s="72"/>
      <c r="E105" s="44"/>
      <c r="F105" s="150">
        <v>9645767.5099999998</v>
      </c>
      <c r="G105" s="44"/>
      <c r="H105" s="135">
        <v>9242991</v>
      </c>
      <c r="I105" s="44"/>
      <c r="J105" s="150">
        <v>388246.86</v>
      </c>
      <c r="K105" s="44"/>
      <c r="L105" s="135">
        <v>9242991</v>
      </c>
    </row>
    <row r="106" spans="1:12" s="48" customFormat="1" ht="15" customHeight="1" x14ac:dyDescent="0.25">
      <c r="A106" s="188"/>
      <c r="B106" s="171"/>
      <c r="C106" s="173"/>
      <c r="D106" s="72"/>
      <c r="E106" s="44"/>
      <c r="F106" s="135"/>
      <c r="G106" s="190"/>
      <c r="H106" s="135"/>
      <c r="I106" s="190"/>
      <c r="J106" s="135"/>
      <c r="K106" s="44"/>
      <c r="L106" s="135"/>
    </row>
    <row r="107" spans="1:12" s="48" customFormat="1" ht="15" customHeight="1" x14ac:dyDescent="0.25">
      <c r="A107" s="188"/>
      <c r="B107" s="171"/>
      <c r="C107" s="173"/>
      <c r="D107" s="72"/>
      <c r="E107" s="44"/>
      <c r="F107" s="135"/>
      <c r="G107" s="190"/>
      <c r="H107" s="135"/>
      <c r="I107" s="190"/>
      <c r="J107" s="135"/>
      <c r="K107" s="44"/>
      <c r="L107" s="135"/>
    </row>
    <row r="108" spans="1:12" s="48" customFormat="1" ht="15" customHeight="1" x14ac:dyDescent="0.25">
      <c r="A108" s="188"/>
      <c r="B108" s="171"/>
      <c r="C108" s="173"/>
      <c r="D108" s="72"/>
      <c r="E108" s="44"/>
      <c r="F108" s="135"/>
      <c r="G108" s="190"/>
      <c r="H108" s="135"/>
      <c r="I108" s="190"/>
      <c r="J108" s="135"/>
      <c r="K108" s="44"/>
      <c r="L108" s="135"/>
    </row>
    <row r="109" spans="1:12" s="48" customFormat="1" ht="22.35" customHeight="1" x14ac:dyDescent="0.25">
      <c r="A109" s="212" t="str">
        <f>+A53</f>
        <v>The accompanying notes are an integral part of these consolidated and separate financial statements.</v>
      </c>
      <c r="B109" s="212"/>
      <c r="C109" s="212"/>
      <c r="D109" s="212"/>
      <c r="E109" s="212"/>
      <c r="F109" s="212"/>
      <c r="G109" s="212"/>
      <c r="H109" s="212"/>
      <c r="I109" s="212"/>
      <c r="J109" s="212"/>
      <c r="K109" s="212"/>
      <c r="L109" s="212"/>
    </row>
  </sheetData>
  <mergeCells count="10">
    <mergeCell ref="F60:H60"/>
    <mergeCell ref="J60:L60"/>
    <mergeCell ref="A109:L109"/>
    <mergeCell ref="F6:H6"/>
    <mergeCell ref="J6:L6"/>
    <mergeCell ref="F7:H7"/>
    <mergeCell ref="J7:L7"/>
    <mergeCell ref="A53:L53"/>
    <mergeCell ref="F59:H59"/>
    <mergeCell ref="J59:L59"/>
  </mergeCells>
  <pageMargins left="0.8" right="0.5" top="0.5" bottom="0.6" header="0.49" footer="0.4"/>
  <pageSetup paperSize="9" scale="93" firstPageNumber="10" fitToHeight="0" orientation="portrait" useFirstPageNumber="1" horizontalDpi="1200" verticalDpi="1200" r:id="rId1"/>
  <headerFooter>
    <oddFooter>&amp;R&amp;"Arial,Regular"&amp;9&amp;P</oddFooter>
  </headerFooter>
  <rowBreaks count="1" manualBreakCount="1">
    <brk id="53" max="11" man="1"/>
  </rowBreaks>
  <ignoredErrors>
    <ignoredError sqref="D16:D20 D21:D22 D88 D76:D79 D71:E71 D80:H86 E76:H79 D89:H89 E88 E75:H75 D72:E72 G72:H72 E73:H73 E74:H74 E87:H87 G88:H88 G71:H7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3-5</vt:lpstr>
      <vt:lpstr>6-7</vt:lpstr>
      <vt:lpstr>8</vt:lpstr>
      <vt:lpstr>9</vt:lpstr>
      <vt:lpstr>10-11</vt:lpstr>
      <vt:lpstr>'10-11'!Print_Area</vt:lpstr>
      <vt:lpstr>'3-5'!Print_Area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Praphensri Puttaluck</dc:creator>
  <cp:lastModifiedBy>Duangporn Pongvitayakorn (TH)</cp:lastModifiedBy>
  <cp:lastPrinted>2024-02-27T06:03:57Z</cp:lastPrinted>
  <dcterms:created xsi:type="dcterms:W3CDTF">2022-02-24T10:35:44Z</dcterms:created>
  <dcterms:modified xsi:type="dcterms:W3CDTF">2024-02-27T06:03:59Z</dcterms:modified>
</cp:coreProperties>
</file>