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M:\ABAS-Non-Listed\- Non Listed Client Folder\Stone One Public Company Limited\Stone One Public Company Limited_Sep23 Q3\"/>
    </mc:Choice>
  </mc:AlternateContent>
  <xr:revisionPtr revIDLastSave="0" documentId="13_ncr:1_{8CDE7519-3573-4518-8D86-01B191360FAA}" xr6:coauthVersionLast="47" xr6:coauthVersionMax="47" xr10:uidLastSave="{00000000-0000-0000-0000-000000000000}"/>
  <bookViews>
    <workbookView xWindow="-120" yWindow="-120" windowWidth="21840" windowHeight="13020" activeTab="5" xr2:uid="{00000000-000D-0000-FFFF-FFFF00000000}"/>
  </bookViews>
  <sheets>
    <sheet name="2-4" sheetId="1" r:id="rId1"/>
    <sheet name="5" sheetId="8" r:id="rId2"/>
    <sheet name="6" sheetId="9" r:id="rId3"/>
    <sheet name="7" sheetId="10" r:id="rId4"/>
    <sheet name="8" sheetId="11" r:id="rId5"/>
    <sheet name="9-10" sheetId="12" r:id="rId6"/>
  </sheets>
  <definedNames>
    <definedName name="_xlnm.Print_Area" localSheetId="1">'5'!$A$1:$L$54</definedName>
    <definedName name="_xlnm.Print_Area" localSheetId="2">'6'!$A$1:$L$54</definedName>
    <definedName name="_xlnm.Print_Area" localSheetId="3">'7'!$A$1:$P$27</definedName>
    <definedName name="_xlnm.Print_Area" localSheetId="4">'8'!$A$1:$P$26</definedName>
    <definedName name="_xlnm.Print_Area" localSheetId="5">'9-10'!$A$1:$K$98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3" i="9" l="1"/>
  <c r="F45" i="9" l="1"/>
  <c r="K82" i="1" l="1"/>
  <c r="E80" i="12"/>
  <c r="E69" i="12"/>
  <c r="I80" i="12" l="1"/>
  <c r="L45" i="8"/>
  <c r="L29" i="8"/>
  <c r="L18" i="8"/>
  <c r="L13" i="8"/>
  <c r="H45" i="8"/>
  <c r="H29" i="8"/>
  <c r="H18" i="8"/>
  <c r="H13" i="8"/>
  <c r="L45" i="9"/>
  <c r="L29" i="9"/>
  <c r="L18" i="9"/>
  <c r="L20" i="9"/>
  <c r="H45" i="9"/>
  <c r="H29" i="9"/>
  <c r="H18" i="9"/>
  <c r="H13" i="9"/>
  <c r="L20" i="10"/>
  <c r="J20" i="10"/>
  <c r="H20" i="10"/>
  <c r="F20" i="10"/>
  <c r="P13" i="10"/>
  <c r="P12" i="10"/>
  <c r="P11" i="10"/>
  <c r="N15" i="10"/>
  <c r="L15" i="10"/>
  <c r="J15" i="10"/>
  <c r="H15" i="10"/>
  <c r="F15" i="10"/>
  <c r="L20" i="11"/>
  <c r="J20" i="11"/>
  <c r="H20" i="11"/>
  <c r="F20" i="11"/>
  <c r="P13" i="11"/>
  <c r="P12" i="11"/>
  <c r="P11" i="11"/>
  <c r="N15" i="11"/>
  <c r="L15" i="11"/>
  <c r="J15" i="11"/>
  <c r="H15" i="11"/>
  <c r="F15" i="11"/>
  <c r="K80" i="12"/>
  <c r="G80" i="12"/>
  <c r="K69" i="12"/>
  <c r="G69" i="12"/>
  <c r="K24" i="12"/>
  <c r="K36" i="12" s="1"/>
  <c r="K39" i="12" s="1"/>
  <c r="G24" i="12"/>
  <c r="G36" i="12" s="1"/>
  <c r="G39" i="12" s="1"/>
  <c r="J45" i="9"/>
  <c r="J29" i="9"/>
  <c r="F29" i="9"/>
  <c r="J18" i="9"/>
  <c r="F18" i="9"/>
  <c r="F20" i="9" s="1"/>
  <c r="F24" i="9" s="1"/>
  <c r="F31" i="9" s="1"/>
  <c r="F34" i="9" s="1"/>
  <c r="J13" i="9"/>
  <c r="F13" i="9"/>
  <c r="J45" i="8"/>
  <c r="F45" i="8"/>
  <c r="J29" i="8"/>
  <c r="F29" i="8"/>
  <c r="J18" i="8"/>
  <c r="F18" i="8"/>
  <c r="J13" i="8"/>
  <c r="J20" i="8" s="1"/>
  <c r="J24" i="8" s="1"/>
  <c r="J31" i="8" s="1"/>
  <c r="J34" i="8" s="1"/>
  <c r="J37" i="8" s="1"/>
  <c r="J51" i="8" s="1"/>
  <c r="F13" i="8"/>
  <c r="F20" i="8" s="1"/>
  <c r="F24" i="8" s="1"/>
  <c r="G82" i="1"/>
  <c r="M24" i="1"/>
  <c r="I24" i="1"/>
  <c r="G24" i="1"/>
  <c r="I73" i="1"/>
  <c r="K73" i="1"/>
  <c r="K84" i="1" s="1"/>
  <c r="M73" i="1"/>
  <c r="G73" i="1"/>
  <c r="G84" i="1" s="1"/>
  <c r="M41" i="1"/>
  <c r="M82" i="1"/>
  <c r="M131" i="1"/>
  <c r="I131" i="1"/>
  <c r="I82" i="1"/>
  <c r="G41" i="1"/>
  <c r="A144" i="1"/>
  <c r="A101" i="1"/>
  <c r="A99" i="1"/>
  <c r="A98" i="1"/>
  <c r="A53" i="1"/>
  <c r="A51" i="1"/>
  <c r="K41" i="1"/>
  <c r="I41" i="1"/>
  <c r="K24" i="1"/>
  <c r="K131" i="1"/>
  <c r="G131" i="1"/>
  <c r="P15" i="11" l="1"/>
  <c r="H20" i="8"/>
  <c r="H24" i="8" s="1"/>
  <c r="H31" i="8" s="1"/>
  <c r="H34" i="8" s="1"/>
  <c r="H37" i="8" s="1"/>
  <c r="H51" i="8" s="1"/>
  <c r="M43" i="1"/>
  <c r="M84" i="1"/>
  <c r="M133" i="1" s="1"/>
  <c r="I84" i="1"/>
  <c r="I133" i="1" s="1"/>
  <c r="G133" i="1"/>
  <c r="F31" i="8"/>
  <c r="F34" i="8" s="1"/>
  <c r="F37" i="8" s="1"/>
  <c r="F47" i="8" s="1"/>
  <c r="K133" i="1"/>
  <c r="P15" i="10"/>
  <c r="J20" i="9"/>
  <c r="J24" i="9" s="1"/>
  <c r="J31" i="9" s="1"/>
  <c r="J34" i="9" s="1"/>
  <c r="J37" i="9" s="1"/>
  <c r="H20" i="9"/>
  <c r="H24" i="9" s="1"/>
  <c r="H31" i="9" s="1"/>
  <c r="H34" i="9" s="1"/>
  <c r="H37" i="9" s="1"/>
  <c r="H47" i="9" s="1"/>
  <c r="L24" i="9"/>
  <c r="L31" i="9" s="1"/>
  <c r="L34" i="9" s="1"/>
  <c r="L37" i="9" s="1"/>
  <c r="E10" i="12"/>
  <c r="E24" i="12" s="1"/>
  <c r="E36" i="12" s="1"/>
  <c r="E39" i="12" s="1"/>
  <c r="E82" i="12" s="1"/>
  <c r="E85" i="12" s="1"/>
  <c r="F37" i="9"/>
  <c r="F51" i="9" s="1"/>
  <c r="L20" i="8"/>
  <c r="L24" i="8" s="1"/>
  <c r="L31" i="8" s="1"/>
  <c r="L34" i="8" s="1"/>
  <c r="L37" i="8" s="1"/>
  <c r="L47" i="8" s="1"/>
  <c r="I43" i="1"/>
  <c r="J47" i="8"/>
  <c r="K43" i="1"/>
  <c r="G43" i="1"/>
  <c r="G82" i="12"/>
  <c r="G85" i="12" s="1"/>
  <c r="K82" i="12"/>
  <c r="K85" i="12" s="1"/>
  <c r="H51" i="9" l="1"/>
  <c r="H47" i="8"/>
  <c r="F51" i="8"/>
  <c r="I10" i="12"/>
  <c r="I24" i="12" s="1"/>
  <c r="I36" i="12" s="1"/>
  <c r="I39" i="12" s="1"/>
  <c r="L51" i="9"/>
  <c r="L47" i="9"/>
  <c r="J47" i="9"/>
  <c r="N18" i="11" s="1"/>
  <c r="J51" i="9"/>
  <c r="F47" i="9"/>
  <c r="N18" i="10" s="1"/>
  <c r="L51" i="8"/>
  <c r="I69" i="12"/>
  <c r="P18" i="10" l="1"/>
  <c r="P20" i="10" s="1"/>
  <c r="N20" i="10"/>
  <c r="N20" i="11"/>
  <c r="P18" i="11"/>
  <c r="P20" i="11" s="1"/>
  <c r="I82" i="12"/>
  <c r="I85" i="12" s="1"/>
</calcChain>
</file>

<file path=xl/sharedStrings.xml><?xml version="1.0" encoding="utf-8"?>
<sst xmlns="http://schemas.openxmlformats.org/spreadsheetml/2006/main" count="391" uniqueCount="185">
  <si>
    <t>บริษัท สโตนวัน จำกัด (มหาชน)</t>
  </si>
  <si>
    <t xml:space="preserve">งบแสดงฐานะการเงิน </t>
  </si>
  <si>
    <t>ข้อมูลทางการเงินรวม</t>
  </si>
  <si>
    <t>ข้อมูลทางการเงินเฉพาะกิจการ</t>
  </si>
  <si>
    <t>(ยังไม่ได้ตรวจสอบ)</t>
  </si>
  <si>
    <t>(ตรวจสอบแล้ว)</t>
  </si>
  <si>
    <t>31 ธันวาคม</t>
  </si>
  <si>
    <t>หมายเหตุ</t>
  </si>
  <si>
    <t>พ.ศ. 2565</t>
  </si>
  <si>
    <t>เงินสดและรายการเทียบเท่าเงินสด</t>
  </si>
  <si>
    <t>สินทรัพย์ทางการเงินที่วัดมูลค่า</t>
  </si>
  <si>
    <t>ด้วยวิธีราคาทุนตัดจำหน่าย</t>
  </si>
  <si>
    <t>ลูกหนี้การค้าและลูกหนี้อื่น - สุทธิ</t>
  </si>
  <si>
    <t>เงินให้กู้ยืมระยะยาวแก่บริษัทย่อย</t>
  </si>
  <si>
    <t>สินค้าคงเหลือ - สุทธิ</t>
  </si>
  <si>
    <t>สินทรัพย์หมุนเวียนอื่น</t>
  </si>
  <si>
    <t>รวมสินทรัพย์หมุนเวียน</t>
  </si>
  <si>
    <t>สินทรัพย์ไม่หมุนเวียน</t>
  </si>
  <si>
    <t>เงินฝากสถาบันการเงินที่มีข้อจำกัดในการใช้</t>
  </si>
  <si>
    <t>เงินฝากสถาบันการเงินที่ติดภาระผูกพัน</t>
  </si>
  <si>
    <t>เงินลงทุนในบริษัทย่อย</t>
  </si>
  <si>
    <t>อสังหาริมทรัพย์เพื่อการลงทุน - สุทธิ</t>
  </si>
  <si>
    <t>ที่ดิน อาคารและอุปกรณ์ - สุทธิ</t>
  </si>
  <si>
    <t>สินทรัพย์สิทธิการใช้ - สุทธิ</t>
  </si>
  <si>
    <t>สินทรัพย์ไม่มีตัวตน - สุทธิ</t>
  </si>
  <si>
    <t>สินทรัพย์ภาษีเงินได้รอการตัดบัญชี - สุทธิ</t>
  </si>
  <si>
    <t>สินทรัพย์ไม่หมุนเวียนอื่น</t>
  </si>
  <si>
    <t>รวมสินทรัพย์ไม่หมุนเวียน</t>
  </si>
  <si>
    <t xml:space="preserve">รวมสินทรัพย์  </t>
  </si>
  <si>
    <t>หนี้สินหมุนเวียน</t>
  </si>
  <si>
    <t>เจ้าหนี้การค้าและเจ้าหนี้อื่น</t>
  </si>
  <si>
    <t>หนี้สินตามสัญญาเช่า - ส่วนที่ถึงกำหนด</t>
  </si>
  <si>
    <t>ภาษีเงินได้ค้างจ่าย</t>
  </si>
  <si>
    <t>หนี้สินหมุนเวียนอื่น</t>
  </si>
  <si>
    <t xml:space="preserve">รวมหนี้สินหมุนเวียน </t>
  </si>
  <si>
    <t>หนี้สินไม่หมุนเวียน</t>
  </si>
  <si>
    <t>ภาระผูกพันผลประโยชน์พนักงาน</t>
  </si>
  <si>
    <t xml:space="preserve">รวมหนี้สินไม่หมุนเวียน </t>
  </si>
  <si>
    <t>รวมหนี้สิน</t>
  </si>
  <si>
    <t>ส่วนของเจ้าของ</t>
  </si>
  <si>
    <t>ทุนเรือนหุ้น</t>
  </si>
  <si>
    <t>ทุนจดทะเบียน</t>
  </si>
  <si>
    <t>ทุนที่ออกและชำระแล้ว</t>
  </si>
  <si>
    <t>ส่วนเกินมูลค่าหุ้น</t>
  </si>
  <si>
    <t>ส่วนเกินทุนจากการจ่ายโดยใช้หุ้นเป็นเกณฑ์</t>
  </si>
  <si>
    <t xml:space="preserve">กำไรสะสม </t>
  </si>
  <si>
    <t>ยังไม่ได้จัดสรร</t>
  </si>
  <si>
    <t>รวมส่วนของเจ้าของ</t>
  </si>
  <si>
    <t>รวมหนี้สินและส่วนของเจ้าของ</t>
  </si>
  <si>
    <t>งบกำไรขาดทุนเบ็ดเสร็จ</t>
  </si>
  <si>
    <t>รายได้จากการบริหารจัดการ</t>
  </si>
  <si>
    <t>รวมรายได้</t>
  </si>
  <si>
    <t>ต้นทุนขายและให้บริการ</t>
  </si>
  <si>
    <t>ต้นทุนค่าบริหารจัดการ</t>
  </si>
  <si>
    <t>รวมต้นทุน</t>
  </si>
  <si>
    <t>กำไรขั้นต้น</t>
  </si>
  <si>
    <t xml:space="preserve">รายได้อื่น   </t>
  </si>
  <si>
    <t>กำไรก่อนค่าใช้จ่าย</t>
  </si>
  <si>
    <t>ค่าใช้จ่ายในการขาย</t>
  </si>
  <si>
    <t>ค่าใช้จ่ายในการบริหาร</t>
  </si>
  <si>
    <t>กำไรก่อนต้นทุนทางการเงินและภาษีเงินได้</t>
  </si>
  <si>
    <t>ต้นทุนทางการเงิน</t>
  </si>
  <si>
    <t>กำไรก่อนภาษีเงินได้</t>
  </si>
  <si>
    <t>รายการที่จะไม่จัดประเภทรายการใหม่</t>
  </si>
  <si>
    <t>ไปยังกำไรหรือขาดทุนในภายหลัง</t>
  </si>
  <si>
    <t xml:space="preserve"> - สุทธิจากภาษี</t>
  </si>
  <si>
    <t>งบแสดงการเปลี่ยนแปลงส่วนของเจ้าของ</t>
  </si>
  <si>
    <t>กำไรสะสม</t>
  </si>
  <si>
    <t>จัดสรรแล้ว -</t>
  </si>
  <si>
    <t>กำไรเบ็ดเสร็จรวมสำหรับงวด</t>
  </si>
  <si>
    <t>ยอดคงเหลือ ณ วันที่ 1 มกราคม พ.ศ. 2565</t>
  </si>
  <si>
    <t>-</t>
  </si>
  <si>
    <t>งบกระแสเงินสด</t>
  </si>
  <si>
    <t>รายการปรับปรุงกำไรก่อนภาษีเงินได้</t>
  </si>
  <si>
    <t>เป็นเงินสดสุทธิจากกิจกรรมดำเนินงาน</t>
  </si>
  <si>
    <t>- ค่าเสื่อมราคา</t>
  </si>
  <si>
    <t>- ค่าตัดจำหน่าย</t>
  </si>
  <si>
    <t xml:space="preserve">- ค่าเผื่อการลดมูลค่าสินค้าคงเหลือ (กลับรายการ) </t>
  </si>
  <si>
    <t>- ภาระผูกพันผลประโยชน์พนักงาน</t>
  </si>
  <si>
    <t>- รายได้ดอกเบี้ย</t>
  </si>
  <si>
    <t>กระแสเงินสดก่อนการเปลี่ยนแปลงในเงินทุนหมุนเวียน</t>
  </si>
  <si>
    <t>การเปลี่ยนแปลงในเงินทุนหมุนเวียน</t>
  </si>
  <si>
    <t>- ลูกหนี้การค้าและลูกหนี้อื่น</t>
  </si>
  <si>
    <t>- สินค้าคงเหลือ</t>
  </si>
  <si>
    <t>- สินทรัพย์หมุนเวียนอื่น</t>
  </si>
  <si>
    <t>- สินทรัพย์ไม่หมุนเวียนอื่น</t>
  </si>
  <si>
    <t>- เจ้าหนี้การค้าและเจ้าหนี้อื่น</t>
  </si>
  <si>
    <t>- หนี้สินหมุนเวียนอื่น</t>
  </si>
  <si>
    <t>- จ่ายภาระผูกพันผลประโยชน์พนักงาน</t>
  </si>
  <si>
    <t>เงินสดได้มาจากการดำเนินงาน</t>
  </si>
  <si>
    <t>- จ่ายภาษีเงินได้</t>
  </si>
  <si>
    <t>เงินสดสุทธิได้มาจากกิจกรรมดำเนินงาน</t>
  </si>
  <si>
    <t>เงินสดจ่ายเพื่อซื้อสินทรัพย์ถาวร</t>
  </si>
  <si>
    <t>เงินสดจ่ายเพื่อซื้อสินทรัพย์ไม่มีตัวตน</t>
  </si>
  <si>
    <t>เงินสดรับจากดอกเบี้ย</t>
  </si>
  <si>
    <t>กระแสเงินสดจากกิจกรรมจัดหาเงิน</t>
  </si>
  <si>
    <t>เงินสดรับจากเงินกู้ยืมระยะสั้นจากสถาบันการเงิน</t>
  </si>
  <si>
    <t>เงินสดจ่ายชำระเงินกู้ยืมระยะสั้นจากสถาบันการเงิน</t>
  </si>
  <si>
    <t>เงินสดจ่ายชำระหนี้สินตามสัญญาเช่า</t>
  </si>
  <si>
    <t>เงินสดจ่ายดอกเบี้ย</t>
  </si>
  <si>
    <t>เงินสดและรายการเทียบเท่าเงินสดต้นงวด</t>
  </si>
  <si>
    <t>เงินสดและรายการเทียบเท่าเงินสดปลายงวด</t>
  </si>
  <si>
    <t>รายการที่มิใช่เงินสด</t>
  </si>
  <si>
    <t>เจ้าหนี้จากการซื้อสินทรัพย์ถาวรและสินทรัพย์ไม่มีตัวตน</t>
  </si>
  <si>
    <t>ส่วนเกินทุนจากการจ่าย</t>
  </si>
  <si>
    <t>โดยใช้หุ้นเป็นเกณฑ์</t>
  </si>
  <si>
    <t>ทุนสำรองตามกฎหมาย</t>
  </si>
  <si>
    <t>- สินทรัพย์ทางการเงินที่วัดมูลค่าด้วยวิธีราคาทุนตัดจำหน่าย</t>
  </si>
  <si>
    <t>กำไรต่อหุ้น</t>
  </si>
  <si>
    <t>จัดสรรแล้ว - ทุนสำรองตามกฎหมาย</t>
  </si>
  <si>
    <t>เงินปันผลจ่าย</t>
  </si>
  <si>
    <t>จ่ายเงินปันผล</t>
  </si>
  <si>
    <t>เงินสดรับจากการจำหน่ายสินทรัพย์ถาวร</t>
  </si>
  <si>
    <r>
      <t>งบแสดงฐานะการเงิน</t>
    </r>
    <r>
      <rPr>
        <sz val="13"/>
        <color theme="1"/>
        <rFont val="Browallia New"/>
        <family val="2"/>
      </rPr>
      <t xml:space="preserve"> (ต่อ)</t>
    </r>
  </si>
  <si>
    <r>
      <t>งบแสดงการเปลี่ยนแปลงส่วนของเจ้าของ</t>
    </r>
    <r>
      <rPr>
        <sz val="13"/>
        <color theme="1"/>
        <rFont val="Browallia New"/>
        <family val="2"/>
      </rPr>
      <t xml:space="preserve"> (ต่อ)</t>
    </r>
  </si>
  <si>
    <r>
      <t>งบกระแสเงินสด</t>
    </r>
    <r>
      <rPr>
        <sz val="13"/>
        <color theme="1"/>
        <rFont val="Browallia New"/>
        <family val="2"/>
      </rPr>
      <t xml:space="preserve"> (ต่อ)</t>
    </r>
  </si>
  <si>
    <t>- ส่วนที่ถึงกำหนดรับชำระภายในหนึ่งปี</t>
  </si>
  <si>
    <t>และชำระแล้ว</t>
  </si>
  <si>
    <t>ทุนที่ออก</t>
  </si>
  <si>
    <t>มูลค่าหุ้น</t>
  </si>
  <si>
    <t>ส่วนเกิน</t>
  </si>
  <si>
    <t>หนี้สินตามสัญญาเช่า - สุทธิ</t>
  </si>
  <si>
    <t>ชำระภายในหนึ่งปี - สุทธิ</t>
  </si>
  <si>
    <t>การวัดมูลค่าใหม่ของภาระผูกพันผลประโยชน์</t>
  </si>
  <si>
    <t>พนักงาน - สุทธิจากภาษี</t>
  </si>
  <si>
    <t>การโอนสินค้าคงเหลือเป็นสินทรัพย์ถาวร</t>
  </si>
  <si>
    <t>พ.ศ. 2566</t>
  </si>
  <si>
    <t>ค่าฟื้นฟูสภาพเหมืองรอตัดจ่าย - สุทธิ</t>
  </si>
  <si>
    <t>เงินกู้ยืมระยะยาวจากสถาบันการเงิน</t>
  </si>
  <si>
    <t>ประมาณการหนี้สินจากการฟื้นฟูสภาพเหมือง</t>
  </si>
  <si>
    <t>ยอดคงเหลือ ณ วันที่ 1 มกราคม พ.ศ. 2566</t>
  </si>
  <si>
    <t>ค่าเปิดหน้าเหมืองรอตัดจ่าย - สุทธิ</t>
  </si>
  <si>
    <t>- (กำไร)ขาดทุนจากการจำหน่าย</t>
  </si>
  <si>
    <t xml:space="preserve">   และตัดจำหน่ายสินทรัพย์ถาวร</t>
  </si>
  <si>
    <t>เงินกู้ยืมระยะสั้นจากสถาบันการเงิน</t>
  </si>
  <si>
    <t>บาท</t>
  </si>
  <si>
    <t xml:space="preserve">หุ้นสามัญจำนวน 242,134,600 หุ้น </t>
  </si>
  <si>
    <t xml:space="preserve">หุ้นสามัญจำนวน 307,134,600 หุ้น </t>
  </si>
  <si>
    <t>เงินให้กู้ยืมระยะสั้นแก่บริษัทย่อย</t>
  </si>
  <si>
    <t>เงินสดจ่ายเงินมัดจำ</t>
  </si>
  <si>
    <t>กระแสเงินสดจากกิจกรรมลงทุน</t>
  </si>
  <si>
    <t xml:space="preserve">                                                                   (                                            )</t>
  </si>
  <si>
    <t xml:space="preserve">                                                                 ………………………………………………..</t>
  </si>
  <si>
    <t>สินทรัพย์</t>
  </si>
  <si>
    <t>สินทรัพย์หมุนเวียน</t>
  </si>
  <si>
    <t>หนี้สินและส่วนของเจ้าของ</t>
  </si>
  <si>
    <t>กระแสเงินสดจากกิจกรรมดำเนินงาน</t>
  </si>
  <si>
    <t>เงินสดจ่ายสำหรับเงินให้กู้ยืมระยะยาวแก่บริษัทย่อย</t>
  </si>
  <si>
    <r>
      <t xml:space="preserve">หนี้สินและส่วนของเจ้าของ </t>
    </r>
    <r>
      <rPr>
        <sz val="13"/>
        <color theme="1"/>
        <rFont val="Browallia New"/>
        <family val="2"/>
      </rPr>
      <t>(ต่อ)</t>
    </r>
  </si>
  <si>
    <t>รายได้จากการขายและให้บริการ</t>
  </si>
  <si>
    <t xml:space="preserve">หุ้นสามัญจำนวน 24,213,460 หุ้น </t>
  </si>
  <si>
    <t>หุ้นสามัญจำนวน 24,213,460 หุ้น</t>
  </si>
  <si>
    <t>มูลค่าที่ตราไว้หุ้นละ 10 บาท</t>
  </si>
  <si>
    <t xml:space="preserve">มูลค่าที่ตราไว้หุ้นละ 1 บาท </t>
  </si>
  <si>
    <t xml:space="preserve">มูลค่าที่ชำระแล้วหุ้นละ 1 บาท </t>
  </si>
  <si>
    <t>รวมค่าใช้จ่าย</t>
  </si>
  <si>
    <t>ณ วันที่ 30 กันยายน พ.ศ. 2566</t>
  </si>
  <si>
    <t>30 กันยายน</t>
  </si>
  <si>
    <t>กำไรเบ็ดเสร็จอื่นสำหรับงวด</t>
  </si>
  <si>
    <t>กำไรต่อหุ้นขั้นพื้นฐาน</t>
  </si>
  <si>
    <t>รวม</t>
  </si>
  <si>
    <t>ยอดคงเหลือ ณ วันที่ 30 กันยายน พ.ศ. 2565</t>
  </si>
  <si>
    <t>- ค่าเผื่อผลขาดทุนด้านเครดิต</t>
  </si>
  <si>
    <t xml:space="preserve">   ที่คาดว่าจะเกิดขึ้น (กลับรายการ)</t>
  </si>
  <si>
    <t>เงินสดรับจากเงินให้กู้ยืมระยะยาวแก่บริษัทย่อย</t>
  </si>
  <si>
    <t>เงินสดสุทธิใช้ไปในกิจกรรมลงทุน</t>
  </si>
  <si>
    <t>เงินสดสุทธิใช้ไปในกิจกรรมจัดหาเงิน</t>
  </si>
  <si>
    <t>ลูกหนี้จากการจำหน่ายสินทรัพย์ถาวร</t>
  </si>
  <si>
    <t>สำหรับงวดเก้าเดือนสิ้นสุดวันที่ 30 กันยายน พ.ศ. 2566</t>
  </si>
  <si>
    <t>ยอดคงเหลือ ณ วันที่ 30 กันยายน พ.ศ. 2566</t>
  </si>
  <si>
    <t>สำหรับงวดสามเดือนสิ้นสุดวันที่ 30 กันยายน พ.ศ. 2566</t>
  </si>
  <si>
    <t xml:space="preserve">                     -  </t>
  </si>
  <si>
    <t>เงินสดจ่ายจากเงินให้กู้ยืมระยะสั้นแก่บริษัทย่อย</t>
  </si>
  <si>
    <t>เงินสดรับจากเงินกู้ยืมระยะยาวจากสถาบันการเงิน</t>
  </si>
  <si>
    <t>เงินสดจ่ายจากเงินกู้ยืมระยะยาวจากสถาบันการเงิน</t>
  </si>
  <si>
    <t>ภาษีเงินได้</t>
  </si>
  <si>
    <t>เงินสดจ่ายสำหรับค่าเปิดหน้าเหมืองรอตัดจ่าย</t>
  </si>
  <si>
    <t>เงินสดและรายการเทียบเท่าเงินสดเพิ่มขึ้น(ลดลง)สุทธิ</t>
  </si>
  <si>
    <t>15.2</t>
  </si>
  <si>
    <t>12,13</t>
  </si>
  <si>
    <t>กำไรสุทธิสำหรับงวด</t>
  </si>
  <si>
    <t>-ประมาณการหนี้สินจากการฟื้นฟูสภาพเหมือง</t>
  </si>
  <si>
    <t>การได้มาของสินทรัพย์สิทธิการใช้ภายใต้หนี้สินตามสัญญาเช่า</t>
  </si>
  <si>
    <t>- ค่าใช้จ่ายดอกเบี้ย</t>
  </si>
  <si>
    <t>หมายเหตุประกอบข้อมูลทางการเงินระหว่างกาลในหน้า 11 ถึง 28 เป็นส่วนหนึ่งของข้อมูลทางการเงินระหว่างกาลนี้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</si>
</sst>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0">
    <numFmt numFmtId="164" formatCode="#,##0;\(#,##0\)"/>
    <numFmt numFmtId="165" formatCode="#,##0;\(#,##0\);\-"/>
    <numFmt numFmtId="166" formatCode="#,##0.0;\(#,##0.0\)"/>
    <numFmt numFmtId="167" formatCode="#,##0;\(#,##0\);&quot;-&quot;"/>
    <numFmt numFmtId="168" formatCode="_(* #,##0_);_(* \(#,##0\);_(* &quot;-&quot;_);_(@_)"/>
    <numFmt numFmtId="169" formatCode="_(* #,##0.00_);_(* \(#,##0.00\);_(* &quot;-&quot;??_);_(@_)"/>
    <numFmt numFmtId="170" formatCode="_(* #,##0.00_);_(* \(#,##0.00\);_(* &quot;-&quot;_);_(@_)"/>
    <numFmt numFmtId="171" formatCode="#,##0.00;\(#,##0.00\);&quot;-&quot;"/>
    <numFmt numFmtId="172" formatCode="_-* #,##0_-;\-* #,##0_-;_-* &quot;-&quot;_-;_-@"/>
    <numFmt numFmtId="173" formatCode="#,##0.00;\(#,##0.00\)"/>
  </numFmts>
  <fonts count="13" x14ac:knownFonts="1">
    <font>
      <sz val="10"/>
      <color rgb="FF000000"/>
      <name val="Arial"/>
      <scheme val="minor"/>
    </font>
    <font>
      <b/>
      <sz val="13"/>
      <color theme="1"/>
      <name val="Browallia New"/>
      <family val="2"/>
    </font>
    <font>
      <sz val="13"/>
      <color theme="1"/>
      <name val="Browallia New"/>
      <family val="2"/>
    </font>
    <font>
      <sz val="13"/>
      <color rgb="FFFF0000"/>
      <name val="Browallia New"/>
      <family val="2"/>
    </font>
    <font>
      <sz val="13"/>
      <color rgb="FF000000"/>
      <name val="Browallia New"/>
      <family val="2"/>
    </font>
    <font>
      <sz val="13"/>
      <name val="Browallia New"/>
      <family val="2"/>
    </font>
    <font>
      <sz val="11"/>
      <color theme="1"/>
      <name val="Browallia New"/>
      <family val="2"/>
    </font>
    <font>
      <sz val="11"/>
      <color rgb="FF000000"/>
      <name val="Browallia New"/>
      <family val="2"/>
    </font>
    <font>
      <sz val="10"/>
      <color rgb="FF000000"/>
      <name val="Arial"/>
      <scheme val="minor"/>
    </font>
    <font>
      <sz val="12"/>
      <color theme="1"/>
      <name val="Browallia New"/>
      <family val="2"/>
    </font>
    <font>
      <b/>
      <sz val="12"/>
      <color theme="1"/>
      <name val="Browallia New"/>
      <family val="2"/>
    </font>
    <font>
      <sz val="12"/>
      <name val="Browallia New"/>
      <family val="2"/>
    </font>
    <font>
      <sz val="12"/>
      <color rgb="FF000000"/>
      <name val="Browallia New"/>
      <family val="2"/>
    </font>
  </fonts>
  <fills count="4">
    <fill>
      <patternFill patternType="none"/>
    </fill>
    <fill>
      <patternFill patternType="gray125"/>
    </fill>
    <fill>
      <patternFill patternType="solid">
        <fgColor rgb="FFFAFAFA"/>
        <bgColor rgb="FFFAFAFA"/>
      </patternFill>
    </fill>
    <fill>
      <patternFill patternType="solid">
        <fgColor rgb="FFFAFAFA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8" fillId="0" borderId="0" applyFont="0" applyFill="0" applyBorder="0" applyAlignment="0" applyProtection="0"/>
  </cellStyleXfs>
  <cellXfs count="232">
    <xf numFmtId="0" fontId="0" fillId="0" borderId="0" xfId="0"/>
    <xf numFmtId="164" fontId="1" fillId="0" borderId="0" xfId="0" applyNumberFormat="1" applyFont="1" applyAlignment="1">
      <alignment vertical="center"/>
    </xf>
    <xf numFmtId="0" fontId="1" fillId="0" borderId="0" xfId="0" applyFont="1" applyAlignment="1">
      <alignment vertical="top"/>
    </xf>
    <xf numFmtId="165" fontId="2" fillId="0" borderId="0" xfId="0" applyNumberFormat="1" applyFont="1" applyAlignment="1">
      <alignment horizontal="right" vertical="top"/>
    </xf>
    <xf numFmtId="164" fontId="1" fillId="0" borderId="0" xfId="0" applyNumberFormat="1" applyFont="1" applyAlignment="1">
      <alignment vertical="top"/>
    </xf>
    <xf numFmtId="164" fontId="1" fillId="0" borderId="1" xfId="0" applyNumberFormat="1" applyFont="1" applyBorder="1" applyAlignment="1">
      <alignment vertical="top"/>
    </xf>
    <xf numFmtId="164" fontId="2" fillId="0" borderId="1" xfId="0" applyNumberFormat="1" applyFont="1" applyBorder="1" applyAlignment="1">
      <alignment vertical="top"/>
    </xf>
    <xf numFmtId="164" fontId="2" fillId="0" borderId="1" xfId="0" applyNumberFormat="1" applyFont="1" applyBorder="1" applyAlignment="1">
      <alignment horizontal="center" vertical="top"/>
    </xf>
    <xf numFmtId="165" fontId="2" fillId="0" borderId="1" xfId="0" applyNumberFormat="1" applyFont="1" applyBorder="1" applyAlignment="1">
      <alignment horizontal="right" vertical="top"/>
    </xf>
    <xf numFmtId="165" fontId="1" fillId="0" borderId="0" xfId="0" quotePrefix="1" applyNumberFormat="1" applyFont="1" applyAlignment="1">
      <alignment horizontal="right" vertical="top"/>
    </xf>
    <xf numFmtId="165" fontId="1" fillId="0" borderId="0" xfId="0" applyNumberFormat="1" applyFont="1" applyAlignment="1">
      <alignment horizontal="right" vertical="top"/>
    </xf>
    <xf numFmtId="164" fontId="2" fillId="0" borderId="0" xfId="0" applyNumberFormat="1" applyFont="1" applyAlignment="1">
      <alignment horizontal="right" vertical="top"/>
    </xf>
    <xf numFmtId="165" fontId="2" fillId="2" borderId="2" xfId="0" applyNumberFormat="1" applyFont="1" applyFill="1" applyBorder="1" applyAlignment="1">
      <alignment horizontal="right" vertical="top"/>
    </xf>
    <xf numFmtId="165" fontId="2" fillId="2" borderId="2" xfId="0" applyNumberFormat="1" applyFont="1" applyFill="1" applyBorder="1" applyAlignment="1">
      <alignment vertical="top"/>
    </xf>
    <xf numFmtId="164" fontId="2" fillId="0" borderId="0" xfId="0" quotePrefix="1" applyNumberFormat="1" applyFont="1" applyAlignment="1">
      <alignment vertical="center"/>
    </xf>
    <xf numFmtId="165" fontId="2" fillId="0" borderId="0" xfId="0" applyNumberFormat="1" applyFont="1" applyAlignment="1">
      <alignment vertical="top"/>
    </xf>
    <xf numFmtId="164" fontId="2" fillId="0" borderId="0" xfId="0" applyNumberFormat="1" applyFont="1" applyAlignment="1">
      <alignment vertical="center"/>
    </xf>
    <xf numFmtId="167" fontId="2" fillId="0" borderId="0" xfId="0" applyNumberFormat="1" applyFont="1" applyAlignment="1">
      <alignment vertical="center"/>
    </xf>
    <xf numFmtId="0" fontId="1" fillId="0" borderId="1" xfId="0" applyFont="1" applyBorder="1" applyAlignment="1">
      <alignment vertical="top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left" vertical="top"/>
    </xf>
    <xf numFmtId="164" fontId="2" fillId="0" borderId="1" xfId="0" applyNumberFormat="1" applyFont="1" applyBorder="1" applyAlignment="1">
      <alignment horizontal="left" vertical="top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horizontal="center" vertical="top"/>
    </xf>
    <xf numFmtId="0" fontId="1" fillId="0" borderId="0" xfId="0" applyFont="1" applyAlignment="1">
      <alignment horizontal="left" vertical="top"/>
    </xf>
    <xf numFmtId="0" fontId="2" fillId="0" borderId="0" xfId="0" quotePrefix="1" applyFont="1" applyAlignment="1">
      <alignment vertical="top"/>
    </xf>
    <xf numFmtId="15" fontId="2" fillId="0" borderId="0" xfId="0" quotePrefix="1" applyNumberFormat="1" applyFont="1" applyAlignment="1">
      <alignment horizontal="left" vertical="center"/>
    </xf>
    <xf numFmtId="164" fontId="2" fillId="0" borderId="0" xfId="0" applyNumberFormat="1" applyFont="1" applyAlignment="1">
      <alignment horizontal="center" vertical="top"/>
    </xf>
    <xf numFmtId="167" fontId="2" fillId="2" borderId="3" xfId="0" applyNumberFormat="1" applyFont="1" applyFill="1" applyBorder="1" applyAlignment="1">
      <alignment vertical="top"/>
    </xf>
    <xf numFmtId="167" fontId="2" fillId="2" borderId="4" xfId="0" applyNumberFormat="1" applyFont="1" applyFill="1" applyBorder="1" applyAlignment="1">
      <alignment vertical="top"/>
    </xf>
    <xf numFmtId="167" fontId="2" fillId="0" borderId="0" xfId="0" applyNumberFormat="1" applyFont="1" applyAlignment="1">
      <alignment horizontal="right" vertical="top"/>
    </xf>
    <xf numFmtId="167" fontId="2" fillId="2" borderId="2" xfId="0" applyNumberFormat="1" applyFont="1" applyFill="1" applyBorder="1" applyAlignment="1">
      <alignment horizontal="right" vertical="top"/>
    </xf>
    <xf numFmtId="167" fontId="2" fillId="0" borderId="0" xfId="0" applyNumberFormat="1" applyFont="1" applyAlignment="1">
      <alignment horizontal="center" vertical="top"/>
    </xf>
    <xf numFmtId="167" fontId="2" fillId="2" borderId="2" xfId="0" applyNumberFormat="1" applyFont="1" applyFill="1" applyBorder="1" applyAlignment="1">
      <alignment vertical="top"/>
    </xf>
    <xf numFmtId="167" fontId="2" fillId="0" borderId="0" xfId="0" applyNumberFormat="1" applyFont="1" applyAlignment="1">
      <alignment vertical="top"/>
    </xf>
    <xf numFmtId="167" fontId="2" fillId="0" borderId="1" xfId="0" applyNumberFormat="1" applyFont="1" applyBorder="1" applyAlignment="1">
      <alignment vertical="top"/>
    </xf>
    <xf numFmtId="167" fontId="2" fillId="2" borderId="3" xfId="0" applyNumberFormat="1" applyFont="1" applyFill="1" applyBorder="1" applyAlignment="1">
      <alignment horizontal="right" vertical="top"/>
    </xf>
    <xf numFmtId="167" fontId="2" fillId="2" borderId="4" xfId="0" applyNumberFormat="1" applyFont="1" applyFill="1" applyBorder="1" applyAlignment="1">
      <alignment horizontal="right" vertical="top"/>
    </xf>
    <xf numFmtId="167" fontId="2" fillId="2" borderId="5" xfId="0" applyNumberFormat="1" applyFont="1" applyFill="1" applyBorder="1" applyAlignment="1">
      <alignment horizontal="right" vertical="top"/>
    </xf>
    <xf numFmtId="167" fontId="2" fillId="2" borderId="8" xfId="0" applyNumberFormat="1" applyFont="1" applyFill="1" applyBorder="1" applyAlignment="1">
      <alignment vertical="top"/>
    </xf>
    <xf numFmtId="167" fontId="2" fillId="3" borderId="6" xfId="0" applyNumberFormat="1" applyFont="1" applyFill="1" applyBorder="1" applyAlignment="1">
      <alignment vertical="top"/>
    </xf>
    <xf numFmtId="167" fontId="2" fillId="0" borderId="6" xfId="0" applyNumberFormat="1" applyFont="1" applyBorder="1" applyAlignment="1">
      <alignment vertical="top"/>
    </xf>
    <xf numFmtId="167" fontId="2" fillId="2" borderId="5" xfId="0" applyNumberFormat="1" applyFont="1" applyFill="1" applyBorder="1" applyAlignment="1">
      <alignment vertical="top"/>
    </xf>
    <xf numFmtId="167" fontId="2" fillId="3" borderId="1" xfId="0" applyNumberFormat="1" applyFont="1" applyFill="1" applyBorder="1" applyAlignment="1">
      <alignment vertical="top"/>
    </xf>
    <xf numFmtId="167" fontId="2" fillId="0" borderId="2" xfId="0" applyNumberFormat="1" applyFont="1" applyBorder="1" applyAlignment="1">
      <alignment vertical="top"/>
    </xf>
    <xf numFmtId="167" fontId="2" fillId="0" borderId="8" xfId="0" applyNumberFormat="1" applyFont="1" applyBorder="1" applyAlignment="1">
      <alignment vertical="top"/>
    </xf>
    <xf numFmtId="167" fontId="2" fillId="0" borderId="4" xfId="0" applyNumberFormat="1" applyFont="1" applyBorder="1" applyAlignment="1">
      <alignment vertical="top"/>
    </xf>
    <xf numFmtId="167" fontId="2" fillId="0" borderId="7" xfId="0" applyNumberFormat="1" applyFont="1" applyBorder="1" applyAlignment="1">
      <alignment vertical="top"/>
    </xf>
    <xf numFmtId="167" fontId="2" fillId="0" borderId="9" xfId="0" applyNumberFormat="1" applyFont="1" applyBorder="1" applyAlignment="1">
      <alignment horizontal="right" vertical="top"/>
    </xf>
    <xf numFmtId="167" fontId="2" fillId="0" borderId="9" xfId="0" applyNumberFormat="1" applyFont="1" applyBorder="1" applyAlignment="1">
      <alignment vertical="top"/>
    </xf>
    <xf numFmtId="167" fontId="2" fillId="0" borderId="4" xfId="0" applyNumberFormat="1" applyFont="1" applyBorder="1" applyAlignment="1">
      <alignment horizontal="right" vertical="top"/>
    </xf>
    <xf numFmtId="165" fontId="2" fillId="0" borderId="4" xfId="0" applyNumberFormat="1" applyFont="1" applyBorder="1" applyAlignment="1">
      <alignment horizontal="right" vertical="top"/>
    </xf>
    <xf numFmtId="165" fontId="2" fillId="2" borderId="4" xfId="0" applyNumberFormat="1" applyFont="1" applyFill="1" applyBorder="1" applyAlignment="1">
      <alignment vertical="top"/>
    </xf>
    <xf numFmtId="165" fontId="2" fillId="0" borderId="3" xfId="0" applyNumberFormat="1" applyFont="1" applyBorder="1" applyAlignment="1">
      <alignment vertical="top"/>
    </xf>
    <xf numFmtId="165" fontId="2" fillId="2" borderId="3" xfId="0" applyNumberFormat="1" applyFont="1" applyFill="1" applyBorder="1" applyAlignment="1">
      <alignment vertical="top"/>
    </xf>
    <xf numFmtId="164" fontId="2" fillId="0" borderId="2" xfId="0" applyNumberFormat="1" applyFont="1" applyBorder="1" applyAlignment="1">
      <alignment vertical="top"/>
    </xf>
    <xf numFmtId="165" fontId="2" fillId="0" borderId="2" xfId="0" applyNumberFormat="1" applyFont="1" applyBorder="1" applyAlignment="1">
      <alignment vertical="top"/>
    </xf>
    <xf numFmtId="165" fontId="2" fillId="0" borderId="4" xfId="0" applyNumberFormat="1" applyFont="1" applyBorder="1" applyAlignment="1">
      <alignment vertical="top"/>
    </xf>
    <xf numFmtId="165" fontId="2" fillId="2" borderId="3" xfId="0" applyNumberFormat="1" applyFont="1" applyFill="1" applyBorder="1" applyAlignment="1">
      <alignment horizontal="right" vertical="top"/>
    </xf>
    <xf numFmtId="165" fontId="2" fillId="0" borderId="8" xfId="0" applyNumberFormat="1" applyFont="1" applyBorder="1" applyAlignment="1">
      <alignment vertical="top"/>
    </xf>
    <xf numFmtId="165" fontId="2" fillId="2" borderId="8" xfId="0" applyNumberFormat="1" applyFont="1" applyFill="1" applyBorder="1" applyAlignment="1">
      <alignment vertical="top"/>
    </xf>
    <xf numFmtId="167" fontId="2" fillId="0" borderId="3" xfId="0" applyNumberFormat="1" applyFont="1" applyBorder="1" applyAlignment="1">
      <alignment vertical="top"/>
    </xf>
    <xf numFmtId="166" fontId="2" fillId="0" borderId="0" xfId="0" applyNumberFormat="1" applyFont="1" applyAlignment="1">
      <alignment horizontal="center" vertical="top"/>
    </xf>
    <xf numFmtId="164" fontId="2" fillId="0" borderId="4" xfId="0" applyNumberFormat="1" applyFont="1" applyBorder="1" applyAlignment="1">
      <alignment horizontal="right" vertical="top"/>
    </xf>
    <xf numFmtId="165" fontId="1" fillId="0" borderId="4" xfId="0" applyNumberFormat="1" applyFont="1" applyBorder="1" applyAlignment="1">
      <alignment horizontal="right" vertical="top"/>
    </xf>
    <xf numFmtId="165" fontId="1" fillId="0" borderId="8" xfId="0" quotePrefix="1" applyNumberFormat="1" applyFont="1" applyBorder="1" applyAlignment="1">
      <alignment horizontal="right" vertical="top"/>
    </xf>
    <xf numFmtId="165" fontId="1" fillId="0" borderId="8" xfId="0" applyNumberFormat="1" applyFont="1" applyBorder="1" applyAlignment="1">
      <alignment horizontal="right" vertical="top"/>
    </xf>
    <xf numFmtId="164" fontId="1" fillId="0" borderId="8" xfId="0" applyNumberFormat="1" applyFont="1" applyBorder="1" applyAlignment="1">
      <alignment horizontal="center" vertical="top"/>
    </xf>
    <xf numFmtId="164" fontId="2" fillId="0" borderId="4" xfId="0" applyNumberFormat="1" applyFont="1" applyBorder="1" applyAlignment="1">
      <alignment vertical="top"/>
    </xf>
    <xf numFmtId="0" fontId="4" fillId="0" borderId="4" xfId="0" applyFont="1" applyBorder="1"/>
    <xf numFmtId="169" fontId="2" fillId="0" borderId="0" xfId="0" applyNumberFormat="1" applyFont="1" applyAlignment="1">
      <alignment horizontal="center" vertical="top"/>
    </xf>
    <xf numFmtId="169" fontId="2" fillId="0" borderId="0" xfId="0" applyNumberFormat="1" applyFont="1" applyAlignment="1">
      <alignment vertical="top"/>
    </xf>
    <xf numFmtId="0" fontId="4" fillId="0" borderId="0" xfId="0" applyFont="1" applyAlignment="1">
      <alignment horizontal="center"/>
    </xf>
    <xf numFmtId="0" fontId="2" fillId="0" borderId="0" xfId="0" quotePrefix="1" applyFont="1" applyAlignment="1">
      <alignment horizontal="center" vertical="top"/>
    </xf>
    <xf numFmtId="0" fontId="4" fillId="3" borderId="0" xfId="0" applyFont="1" applyFill="1" applyAlignment="1">
      <alignment vertical="top"/>
    </xf>
    <xf numFmtId="165" fontId="2" fillId="2" borderId="4" xfId="0" applyNumberFormat="1" applyFont="1" applyFill="1" applyBorder="1" applyAlignment="1">
      <alignment horizontal="right" vertical="top"/>
    </xf>
    <xf numFmtId="167" fontId="2" fillId="0" borderId="5" xfId="0" applyNumberFormat="1" applyFont="1" applyBorder="1" applyAlignment="1">
      <alignment horizontal="right" vertical="top"/>
    </xf>
    <xf numFmtId="164" fontId="1" fillId="0" borderId="4" xfId="0" applyNumberFormat="1" applyFont="1" applyBorder="1" applyAlignment="1">
      <alignment vertical="center"/>
    </xf>
    <xf numFmtId="164" fontId="2" fillId="0" borderId="4" xfId="0" applyNumberFormat="1" applyFont="1" applyBorder="1" applyAlignment="1">
      <alignment vertical="center"/>
    </xf>
    <xf numFmtId="164" fontId="2" fillId="0" borderId="4" xfId="0" applyNumberFormat="1" applyFont="1" applyBorder="1" applyAlignment="1">
      <alignment horizontal="center" vertical="center"/>
    </xf>
    <xf numFmtId="168" fontId="2" fillId="0" borderId="4" xfId="0" applyNumberFormat="1" applyFont="1" applyBorder="1" applyAlignment="1">
      <alignment horizontal="right" vertical="center"/>
    </xf>
    <xf numFmtId="164" fontId="2" fillId="0" borderId="4" xfId="0" applyNumberFormat="1" applyFont="1" applyBorder="1" applyAlignment="1">
      <alignment horizontal="right" vertical="center"/>
    </xf>
    <xf numFmtId="0" fontId="4" fillId="0" borderId="4" xfId="0" applyFont="1" applyBorder="1" applyAlignment="1">
      <alignment vertical="center"/>
    </xf>
    <xf numFmtId="164" fontId="1" fillId="0" borderId="3" xfId="0" applyNumberFormat="1" applyFont="1" applyBorder="1" applyAlignment="1">
      <alignment vertical="center"/>
    </xf>
    <xf numFmtId="164" fontId="2" fillId="0" borderId="3" xfId="0" applyNumberFormat="1" applyFont="1" applyBorder="1" applyAlignment="1">
      <alignment vertical="center"/>
    </xf>
    <xf numFmtId="164" fontId="2" fillId="0" borderId="3" xfId="0" applyNumberFormat="1" applyFont="1" applyBorder="1" applyAlignment="1">
      <alignment horizontal="center" vertical="center"/>
    </xf>
    <xf numFmtId="168" fontId="2" fillId="0" borderId="3" xfId="0" applyNumberFormat="1" applyFont="1" applyBorder="1" applyAlignment="1">
      <alignment horizontal="right" vertical="center"/>
    </xf>
    <xf numFmtId="164" fontId="2" fillId="0" borderId="3" xfId="0" applyNumberFormat="1" applyFont="1" applyBorder="1" applyAlignment="1">
      <alignment horizontal="right" vertical="center"/>
    </xf>
    <xf numFmtId="165" fontId="2" fillId="0" borderId="4" xfId="0" applyNumberFormat="1" applyFont="1" applyBorder="1" applyAlignment="1">
      <alignment horizontal="right" vertical="center"/>
    </xf>
    <xf numFmtId="165" fontId="1" fillId="0" borderId="4" xfId="0" quotePrefix="1" applyNumberFormat="1" applyFont="1" applyBorder="1" applyAlignment="1">
      <alignment horizontal="right" vertical="center"/>
    </xf>
    <xf numFmtId="165" fontId="1" fillId="0" borderId="4" xfId="0" applyNumberFormat="1" applyFont="1" applyBorder="1" applyAlignment="1">
      <alignment horizontal="right" vertical="center"/>
    </xf>
    <xf numFmtId="164" fontId="1" fillId="0" borderId="3" xfId="0" applyNumberFormat="1" applyFont="1" applyBorder="1" applyAlignment="1">
      <alignment horizontal="right" vertical="center"/>
    </xf>
    <xf numFmtId="164" fontId="1" fillId="0" borderId="4" xfId="0" applyNumberFormat="1" applyFont="1" applyBorder="1" applyAlignment="1">
      <alignment horizontal="right" vertical="center"/>
    </xf>
    <xf numFmtId="164" fontId="1" fillId="0" borderId="4" xfId="0" applyNumberFormat="1" applyFont="1" applyBorder="1" applyAlignment="1">
      <alignment horizontal="right" vertical="center" wrapText="1"/>
    </xf>
    <xf numFmtId="164" fontId="1" fillId="0" borderId="4" xfId="0" applyNumberFormat="1" applyFont="1" applyBorder="1" applyAlignment="1">
      <alignment horizontal="center" vertical="center"/>
    </xf>
    <xf numFmtId="165" fontId="1" fillId="2" borderId="4" xfId="0" applyNumberFormat="1" applyFont="1" applyFill="1" applyBorder="1" applyAlignment="1">
      <alignment horizontal="right" vertical="center"/>
    </xf>
    <xf numFmtId="167" fontId="2" fillId="2" borderId="4" xfId="0" applyNumberFormat="1" applyFont="1" applyFill="1" applyBorder="1" applyAlignment="1">
      <alignment vertical="center"/>
    </xf>
    <xf numFmtId="167" fontId="2" fillId="0" borderId="4" xfId="0" applyNumberFormat="1" applyFont="1" applyBorder="1" applyAlignment="1">
      <alignment horizontal="right" vertical="center"/>
    </xf>
    <xf numFmtId="167" fontId="2" fillId="0" borderId="4" xfId="0" applyNumberFormat="1" applyFont="1" applyBorder="1" applyAlignment="1">
      <alignment vertical="center"/>
    </xf>
    <xf numFmtId="167" fontId="2" fillId="0" borderId="4" xfId="0" applyNumberFormat="1" applyFont="1" applyBorder="1" applyAlignment="1">
      <alignment horizontal="center" vertical="center"/>
    </xf>
    <xf numFmtId="167" fontId="2" fillId="2" borderId="3" xfId="0" applyNumberFormat="1" applyFont="1" applyFill="1" applyBorder="1" applyAlignment="1">
      <alignment vertical="center"/>
    </xf>
    <xf numFmtId="167" fontId="2" fillId="0" borderId="3" xfId="0" applyNumberFormat="1" applyFont="1" applyBorder="1" applyAlignment="1">
      <alignment vertical="center"/>
    </xf>
    <xf numFmtId="167" fontId="1" fillId="0" borderId="4" xfId="0" applyNumberFormat="1" applyFont="1" applyBorder="1" applyAlignment="1">
      <alignment horizontal="center" vertical="center"/>
    </xf>
    <xf numFmtId="167" fontId="2" fillId="2" borderId="4" xfId="0" applyNumberFormat="1" applyFont="1" applyFill="1" applyBorder="1" applyAlignment="1">
      <alignment horizontal="right" vertical="center"/>
    </xf>
    <xf numFmtId="167" fontId="2" fillId="2" borderId="8" xfId="0" applyNumberFormat="1" applyFont="1" applyFill="1" applyBorder="1" applyAlignment="1">
      <alignment vertical="center"/>
    </xf>
    <xf numFmtId="167" fontId="2" fillId="0" borderId="8" xfId="0" applyNumberFormat="1" applyFont="1" applyBorder="1" applyAlignment="1">
      <alignment vertical="center"/>
    </xf>
    <xf numFmtId="167" fontId="2" fillId="2" borderId="3" xfId="0" applyNumberFormat="1" applyFont="1" applyFill="1" applyBorder="1" applyAlignment="1">
      <alignment horizontal="right" vertical="center"/>
    </xf>
    <xf numFmtId="167" fontId="2" fillId="0" borderId="3" xfId="0" applyNumberFormat="1" applyFont="1" applyBorder="1" applyAlignment="1">
      <alignment horizontal="right" vertical="center"/>
    </xf>
    <xf numFmtId="164" fontId="1" fillId="0" borderId="4" xfId="0" quotePrefix="1" applyNumberFormat="1" applyFont="1" applyBorder="1" applyAlignment="1">
      <alignment vertical="center"/>
    </xf>
    <xf numFmtId="167" fontId="2" fillId="2" borderId="6" xfId="0" applyNumberFormat="1" applyFont="1" applyFill="1" applyBorder="1" applyAlignment="1">
      <alignment horizontal="right" vertical="center"/>
    </xf>
    <xf numFmtId="164" fontId="2" fillId="2" borderId="4" xfId="0" applyNumberFormat="1" applyFont="1" applyFill="1" applyBorder="1" applyAlignment="1">
      <alignment vertical="center"/>
    </xf>
    <xf numFmtId="170" fontId="2" fillId="2" borderId="4" xfId="0" applyNumberFormat="1" applyFont="1" applyFill="1" applyBorder="1" applyAlignment="1">
      <alignment horizontal="right" vertical="center"/>
    </xf>
    <xf numFmtId="170" fontId="2" fillId="0" borderId="4" xfId="0" applyNumberFormat="1" applyFont="1" applyBorder="1" applyAlignment="1">
      <alignment horizontal="right" vertical="center"/>
    </xf>
    <xf numFmtId="170" fontId="2" fillId="0" borderId="4" xfId="0" applyNumberFormat="1" applyFont="1" applyBorder="1" applyAlignment="1">
      <alignment horizontal="center" vertical="center"/>
    </xf>
    <xf numFmtId="168" fontId="2" fillId="2" borderId="4" xfId="0" applyNumberFormat="1" applyFont="1" applyFill="1" applyBorder="1" applyAlignment="1">
      <alignment horizontal="right" vertical="center"/>
    </xf>
    <xf numFmtId="4" fontId="2" fillId="0" borderId="4" xfId="0" applyNumberFormat="1" applyFont="1" applyBorder="1" applyAlignment="1">
      <alignment horizontal="right" vertical="center"/>
    </xf>
    <xf numFmtId="167" fontId="1" fillId="2" borderId="4" xfId="0" applyNumberFormat="1" applyFont="1" applyFill="1" applyBorder="1" applyAlignment="1">
      <alignment horizontal="right" vertical="center"/>
    </xf>
    <xf numFmtId="167" fontId="1" fillId="0" borderId="4" xfId="0" applyNumberFormat="1" applyFont="1" applyBorder="1" applyAlignment="1">
      <alignment horizontal="right" vertical="center"/>
    </xf>
    <xf numFmtId="171" fontId="2" fillId="2" borderId="4" xfId="0" applyNumberFormat="1" applyFont="1" applyFill="1" applyBorder="1" applyAlignment="1">
      <alignment horizontal="right" vertical="center"/>
    </xf>
    <xf numFmtId="171" fontId="2" fillId="0" borderId="4" xfId="0" applyNumberFormat="1" applyFont="1" applyBorder="1" applyAlignment="1">
      <alignment horizontal="right" vertical="center"/>
    </xf>
    <xf numFmtId="171" fontId="2" fillId="0" borderId="4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168" fontId="2" fillId="0" borderId="4" xfId="0" applyNumberFormat="1" applyFont="1" applyBorder="1" applyAlignment="1">
      <alignment vertical="center"/>
    </xf>
    <xf numFmtId="0" fontId="2" fillId="0" borderId="3" xfId="0" applyFont="1" applyBorder="1" applyAlignment="1">
      <alignment vertical="center"/>
    </xf>
    <xf numFmtId="168" fontId="2" fillId="0" borderId="3" xfId="0" applyNumberFormat="1" applyFont="1" applyBorder="1" applyAlignment="1">
      <alignment vertical="center"/>
    </xf>
    <xf numFmtId="168" fontId="1" fillId="0" borderId="4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right" vertical="center"/>
    </xf>
    <xf numFmtId="0" fontId="1" fillId="0" borderId="3" xfId="0" quotePrefix="1" applyFont="1" applyBorder="1" applyAlignment="1">
      <alignment horizontal="right" vertical="center"/>
    </xf>
    <xf numFmtId="167" fontId="1" fillId="0" borderId="3" xfId="0" applyNumberFormat="1" applyFont="1" applyBorder="1" applyAlignment="1">
      <alignment horizontal="right" vertical="center"/>
    </xf>
    <xf numFmtId="168" fontId="2" fillId="0" borderId="4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167" fontId="2" fillId="0" borderId="6" xfId="0" applyNumberFormat="1" applyFont="1" applyBorder="1" applyAlignment="1">
      <alignment vertical="center"/>
    </xf>
    <xf numFmtId="167" fontId="2" fillId="2" borderId="4" xfId="0" applyNumberFormat="1" applyFont="1" applyFill="1" applyBorder="1" applyAlignment="1">
      <alignment horizontal="center" vertical="center"/>
    </xf>
    <xf numFmtId="167" fontId="2" fillId="2" borderId="7" xfId="0" applyNumberFormat="1" applyFont="1" applyFill="1" applyBorder="1" applyAlignment="1">
      <alignment horizontal="right" vertical="center"/>
    </xf>
    <xf numFmtId="167" fontId="2" fillId="2" borderId="7" xfId="0" applyNumberFormat="1" applyFont="1" applyFill="1" applyBorder="1" applyAlignment="1">
      <alignment vertical="center"/>
    </xf>
    <xf numFmtId="164" fontId="3" fillId="0" borderId="4" xfId="0" applyNumberFormat="1" applyFont="1" applyBorder="1" applyAlignment="1">
      <alignment vertical="center"/>
    </xf>
    <xf numFmtId="172" fontId="2" fillId="0" borderId="4" xfId="0" applyNumberFormat="1" applyFont="1" applyBorder="1" applyAlignment="1">
      <alignment vertical="center"/>
    </xf>
    <xf numFmtId="172" fontId="2" fillId="0" borderId="4" xfId="0" applyNumberFormat="1" applyFont="1" applyBorder="1" applyAlignment="1">
      <alignment horizontal="right" vertical="center"/>
    </xf>
    <xf numFmtId="167" fontId="2" fillId="2" borderId="6" xfId="0" applyNumberFormat="1" applyFont="1" applyFill="1" applyBorder="1" applyAlignment="1">
      <alignment vertical="center"/>
    </xf>
    <xf numFmtId="164" fontId="2" fillId="0" borderId="8" xfId="0" applyNumberFormat="1" applyFont="1" applyBorder="1" applyAlignment="1">
      <alignment vertical="center"/>
    </xf>
    <xf numFmtId="0" fontId="2" fillId="0" borderId="8" xfId="0" applyFont="1" applyBorder="1" applyAlignment="1">
      <alignment vertical="center"/>
    </xf>
    <xf numFmtId="168" fontId="2" fillId="0" borderId="8" xfId="0" applyNumberFormat="1" applyFont="1" applyBorder="1" applyAlignment="1">
      <alignment vertical="center"/>
    </xf>
    <xf numFmtId="164" fontId="2" fillId="0" borderId="4" xfId="0" applyNumberFormat="1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164" fontId="2" fillId="0" borderId="3" xfId="0" applyNumberFormat="1" applyFont="1" applyBorder="1" applyAlignment="1">
      <alignment horizontal="left" vertical="center"/>
    </xf>
    <xf numFmtId="164" fontId="6" fillId="0" borderId="4" xfId="0" applyNumberFormat="1" applyFont="1" applyBorder="1" applyAlignment="1">
      <alignment vertical="center"/>
    </xf>
    <xf numFmtId="164" fontId="6" fillId="0" borderId="4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vertical="center"/>
    </xf>
    <xf numFmtId="164" fontId="6" fillId="0" borderId="4" xfId="0" applyNumberFormat="1" applyFont="1" applyBorder="1" applyAlignment="1">
      <alignment horizontal="left" vertical="center"/>
    </xf>
    <xf numFmtId="167" fontId="6" fillId="0" borderId="4" xfId="0" applyNumberFormat="1" applyFont="1" applyBorder="1" applyAlignment="1">
      <alignment horizontal="right" vertical="center"/>
    </xf>
    <xf numFmtId="167" fontId="6" fillId="0" borderId="4" xfId="0" applyNumberFormat="1" applyFont="1" applyBorder="1" applyAlignment="1">
      <alignment vertical="center"/>
    </xf>
    <xf numFmtId="165" fontId="2" fillId="0" borderId="4" xfId="0" applyNumberFormat="1" applyFont="1" applyBorder="1" applyAlignment="1">
      <alignment vertical="center"/>
    </xf>
    <xf numFmtId="167" fontId="2" fillId="0" borderId="3" xfId="0" applyNumberFormat="1" applyFont="1" applyBorder="1" applyAlignment="1">
      <alignment horizontal="center" vertical="center"/>
    </xf>
    <xf numFmtId="164" fontId="2" fillId="0" borderId="8" xfId="0" applyNumberFormat="1" applyFont="1" applyBorder="1" applyAlignment="1">
      <alignment horizontal="center" vertical="center"/>
    </xf>
    <xf numFmtId="167" fontId="2" fillId="0" borderId="8" xfId="0" applyNumberFormat="1" applyFont="1" applyBorder="1" applyAlignment="1">
      <alignment horizontal="right" vertical="center"/>
    </xf>
    <xf numFmtId="167" fontId="2" fillId="0" borderId="8" xfId="0" applyNumberFormat="1" applyFont="1" applyBorder="1" applyAlignment="1">
      <alignment horizontal="center" vertical="center"/>
    </xf>
    <xf numFmtId="167" fontId="2" fillId="0" borderId="7" xfId="0" applyNumberFormat="1" applyFont="1" applyBorder="1" applyAlignment="1">
      <alignment horizontal="right" vertical="center"/>
    </xf>
    <xf numFmtId="167" fontId="2" fillId="0" borderId="7" xfId="0" applyNumberFormat="1" applyFont="1" applyBorder="1" applyAlignment="1">
      <alignment vertical="center"/>
    </xf>
    <xf numFmtId="167" fontId="2" fillId="0" borderId="6" xfId="0" applyNumberFormat="1" applyFont="1" applyBorder="1" applyAlignment="1">
      <alignment horizontal="right" vertical="center"/>
    </xf>
    <xf numFmtId="0" fontId="1" fillId="0" borderId="4" xfId="0" quotePrefix="1" applyFont="1" applyBorder="1" applyAlignment="1">
      <alignment horizontal="right" vertical="center"/>
    </xf>
    <xf numFmtId="164" fontId="1" fillId="0" borderId="8" xfId="0" applyNumberFormat="1" applyFont="1" applyBorder="1" applyAlignment="1">
      <alignment horizontal="right" vertical="center"/>
    </xf>
    <xf numFmtId="0" fontId="1" fillId="0" borderId="8" xfId="0" quotePrefix="1" applyFont="1" applyBorder="1" applyAlignment="1">
      <alignment horizontal="right" vertical="center"/>
    </xf>
    <xf numFmtId="167" fontId="1" fillId="0" borderId="8" xfId="0" applyNumberFormat="1" applyFont="1" applyBorder="1" applyAlignment="1">
      <alignment horizontal="right" vertical="center"/>
    </xf>
    <xf numFmtId="166" fontId="2" fillId="0" borderId="0" xfId="0" quotePrefix="1" applyNumberFormat="1" applyFont="1" applyAlignment="1">
      <alignment horizontal="center" vertical="top"/>
    </xf>
    <xf numFmtId="173" fontId="2" fillId="0" borderId="4" xfId="0" applyNumberFormat="1" applyFont="1" applyBorder="1" applyAlignment="1">
      <alignment horizontal="right" vertical="center"/>
    </xf>
    <xf numFmtId="164" fontId="1" fillId="0" borderId="4" xfId="0" quotePrefix="1" applyNumberFormat="1" applyFont="1" applyBorder="1" applyAlignment="1">
      <alignment horizontal="right" vertical="center"/>
    </xf>
    <xf numFmtId="164" fontId="2" fillId="0" borderId="6" xfId="0" applyNumberFormat="1" applyFont="1" applyBorder="1" applyAlignment="1">
      <alignment horizontal="right" vertical="center"/>
    </xf>
    <xf numFmtId="164" fontId="4" fillId="0" borderId="4" xfId="0" applyNumberFormat="1" applyFont="1" applyBorder="1" applyAlignment="1">
      <alignment vertical="center"/>
    </xf>
    <xf numFmtId="10" fontId="4" fillId="0" borderId="4" xfId="1" applyNumberFormat="1" applyFont="1" applyBorder="1" applyAlignment="1">
      <alignment vertical="center"/>
    </xf>
    <xf numFmtId="164" fontId="2" fillId="0" borderId="0" xfId="0" applyNumberFormat="1" applyFont="1" applyAlignment="1">
      <alignment vertical="top"/>
    </xf>
    <xf numFmtId="0" fontId="4" fillId="0" borderId="0" xfId="0" applyFont="1"/>
    <xf numFmtId="164" fontId="1" fillId="0" borderId="3" xfId="0" applyNumberFormat="1" applyFont="1" applyBorder="1" applyAlignment="1">
      <alignment horizontal="center" vertical="center"/>
    </xf>
    <xf numFmtId="165" fontId="1" fillId="0" borderId="1" xfId="0" applyNumberFormat="1" applyFont="1" applyBorder="1" applyAlignment="1">
      <alignment horizontal="center" vertical="top"/>
    </xf>
    <xf numFmtId="0" fontId="5" fillId="0" borderId="1" xfId="0" applyFont="1" applyBorder="1"/>
    <xf numFmtId="164" fontId="2" fillId="0" borderId="0" xfId="0" applyNumberFormat="1" applyFont="1" applyAlignment="1">
      <alignment vertical="top"/>
    </xf>
    <xf numFmtId="0" fontId="4" fillId="0" borderId="0" xfId="0" applyFont="1"/>
    <xf numFmtId="165" fontId="1" fillId="0" borderId="3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168" fontId="1" fillId="0" borderId="8" xfId="0" applyNumberFormat="1" applyFont="1" applyBorder="1" applyAlignment="1">
      <alignment horizontal="center" vertical="center"/>
    </xf>
    <xf numFmtId="164" fontId="1" fillId="0" borderId="3" xfId="0" applyNumberFormat="1" applyFont="1" applyBorder="1" applyAlignment="1">
      <alignment horizontal="center" vertical="center"/>
    </xf>
    <xf numFmtId="167" fontId="6" fillId="0" borderId="4" xfId="0" applyNumberFormat="1" applyFont="1" applyFill="1" applyBorder="1" applyAlignment="1">
      <alignment vertical="center"/>
    </xf>
    <xf numFmtId="167" fontId="6" fillId="0" borderId="4" xfId="0" applyNumberFormat="1" applyFont="1" applyFill="1" applyBorder="1" applyAlignment="1">
      <alignment horizontal="right" vertical="center"/>
    </xf>
    <xf numFmtId="167" fontId="6" fillId="0" borderId="4" xfId="0" applyNumberFormat="1" applyFont="1" applyFill="1" applyBorder="1" applyAlignment="1">
      <alignment horizontal="center" vertical="center"/>
    </xf>
    <xf numFmtId="0" fontId="9" fillId="0" borderId="4" xfId="0" applyFont="1" applyBorder="1" applyAlignment="1">
      <alignment vertical="center"/>
    </xf>
    <xf numFmtId="164" fontId="9" fillId="0" borderId="4" xfId="0" applyNumberFormat="1" applyFont="1" applyBorder="1" applyAlignment="1">
      <alignment vertical="center"/>
    </xf>
    <xf numFmtId="164" fontId="9" fillId="0" borderId="4" xfId="0" applyNumberFormat="1" applyFont="1" applyBorder="1" applyAlignment="1">
      <alignment horizontal="center" vertical="center"/>
    </xf>
    <xf numFmtId="165" fontId="10" fillId="0" borderId="3" xfId="0" applyNumberFormat="1" applyFont="1" applyBorder="1" applyAlignment="1">
      <alignment horizontal="center" vertical="center"/>
    </xf>
    <xf numFmtId="0" fontId="11" fillId="0" borderId="3" xfId="0" applyFont="1" applyBorder="1" applyAlignment="1">
      <alignment vertical="center"/>
    </xf>
    <xf numFmtId="0" fontId="12" fillId="0" borderId="4" xfId="0" applyFont="1" applyBorder="1" applyAlignment="1">
      <alignment vertical="center"/>
    </xf>
    <xf numFmtId="164" fontId="10" fillId="0" borderId="4" xfId="0" applyNumberFormat="1" applyFont="1" applyBorder="1" applyAlignment="1">
      <alignment vertical="center" wrapText="1"/>
    </xf>
    <xf numFmtId="164" fontId="9" fillId="0" borderId="4" xfId="0" applyNumberFormat="1" applyFont="1" applyBorder="1" applyAlignment="1">
      <alignment vertical="center" wrapText="1"/>
    </xf>
    <xf numFmtId="165" fontId="10" fillId="0" borderId="4" xfId="0" quotePrefix="1" applyNumberFormat="1" applyFont="1" applyBorder="1" applyAlignment="1">
      <alignment horizontal="right" vertical="center"/>
    </xf>
    <xf numFmtId="165" fontId="10" fillId="0" borderId="4" xfId="0" applyNumberFormat="1" applyFont="1" applyBorder="1" applyAlignment="1">
      <alignment horizontal="right" vertical="center"/>
    </xf>
    <xf numFmtId="164" fontId="10" fillId="0" borderId="4" xfId="0" applyNumberFormat="1" applyFont="1" applyBorder="1" applyAlignment="1">
      <alignment horizontal="right" vertical="center" wrapText="1"/>
    </xf>
    <xf numFmtId="164" fontId="10" fillId="0" borderId="4" xfId="0" applyNumberFormat="1" applyFont="1" applyBorder="1" applyAlignment="1">
      <alignment horizontal="right" vertical="center"/>
    </xf>
    <xf numFmtId="0" fontId="10" fillId="0" borderId="3" xfId="0" applyFont="1" applyBorder="1" applyAlignment="1">
      <alignment horizontal="center" vertical="center"/>
    </xf>
    <xf numFmtId="164" fontId="10" fillId="0" borderId="3" xfId="0" applyNumberFormat="1" applyFont="1" applyBorder="1" applyAlignment="1">
      <alignment horizontal="right" vertical="center"/>
    </xf>
    <xf numFmtId="0" fontId="10" fillId="0" borderId="4" xfId="0" applyFont="1" applyBorder="1" applyAlignment="1">
      <alignment vertical="center"/>
    </xf>
    <xf numFmtId="164" fontId="9" fillId="0" borderId="4" xfId="0" applyNumberFormat="1" applyFont="1" applyBorder="1" applyAlignment="1">
      <alignment horizontal="left" vertical="center"/>
    </xf>
    <xf numFmtId="164" fontId="9" fillId="2" borderId="4" xfId="0" applyNumberFormat="1" applyFont="1" applyFill="1" applyBorder="1" applyAlignment="1">
      <alignment horizontal="right" vertical="center"/>
    </xf>
    <xf numFmtId="164" fontId="9" fillId="0" borderId="4" xfId="0" applyNumberFormat="1" applyFont="1" applyBorder="1" applyAlignment="1">
      <alignment horizontal="right" vertical="center"/>
    </xf>
    <xf numFmtId="167" fontId="9" fillId="2" borderId="4" xfId="0" applyNumberFormat="1" applyFont="1" applyFill="1" applyBorder="1" applyAlignment="1">
      <alignment horizontal="right" vertical="center"/>
    </xf>
    <xf numFmtId="167" fontId="9" fillId="0" borderId="4" xfId="0" applyNumberFormat="1" applyFont="1" applyBorder="1" applyAlignment="1">
      <alignment horizontal="center" vertical="center"/>
    </xf>
    <xf numFmtId="167" fontId="9" fillId="0" borderId="4" xfId="0" applyNumberFormat="1" applyFont="1" applyBorder="1" applyAlignment="1">
      <alignment horizontal="right" vertical="center"/>
    </xf>
    <xf numFmtId="164" fontId="9" fillId="0" borderId="4" xfId="0" quotePrefix="1" applyNumberFormat="1" applyFont="1" applyBorder="1" applyAlignment="1">
      <alignment vertical="center"/>
    </xf>
    <xf numFmtId="0" fontId="9" fillId="0" borderId="4" xfId="0" quotePrefix="1" applyFont="1" applyBorder="1" applyAlignment="1">
      <alignment vertical="center"/>
    </xf>
    <xf numFmtId="167" fontId="9" fillId="3" borderId="4" xfId="0" applyNumberFormat="1" applyFont="1" applyFill="1" applyBorder="1" applyAlignment="1">
      <alignment horizontal="right" vertical="center"/>
    </xf>
    <xf numFmtId="164" fontId="9" fillId="0" borderId="4" xfId="0" quotePrefix="1" applyNumberFormat="1" applyFont="1" applyBorder="1" applyAlignment="1">
      <alignment horizontal="left" vertical="center"/>
    </xf>
    <xf numFmtId="167" fontId="9" fillId="2" borderId="3" xfId="0" applyNumberFormat="1" applyFont="1" applyFill="1" applyBorder="1" applyAlignment="1">
      <alignment horizontal="right" vertical="center"/>
    </xf>
    <xf numFmtId="167" fontId="9" fillId="0" borderId="3" xfId="0" applyNumberFormat="1" applyFont="1" applyBorder="1" applyAlignment="1">
      <alignment horizontal="right" vertical="center"/>
    </xf>
    <xf numFmtId="0" fontId="9" fillId="0" borderId="4" xfId="0" applyFont="1" applyBorder="1" applyAlignment="1">
      <alignment horizontal="left" vertical="center"/>
    </xf>
    <xf numFmtId="167" fontId="9" fillId="2" borderId="4" xfId="0" applyNumberFormat="1" applyFont="1" applyFill="1" applyBorder="1" applyAlignment="1">
      <alignment vertical="center"/>
    </xf>
    <xf numFmtId="167" fontId="9" fillId="0" borderId="4" xfId="0" applyNumberFormat="1" applyFont="1" applyBorder="1" applyAlignment="1">
      <alignment vertical="center"/>
    </xf>
    <xf numFmtId="0" fontId="9" fillId="0" borderId="4" xfId="0" quotePrefix="1" applyFont="1" applyBorder="1" applyAlignment="1">
      <alignment horizontal="left" vertical="center"/>
    </xf>
    <xf numFmtId="164" fontId="10" fillId="0" borderId="4" xfId="0" applyNumberFormat="1" applyFont="1" applyBorder="1" applyAlignment="1">
      <alignment horizontal="left" vertical="center"/>
    </xf>
    <xf numFmtId="167" fontId="9" fillId="2" borderId="3" xfId="0" applyNumberFormat="1" applyFont="1" applyFill="1" applyBorder="1" applyAlignment="1">
      <alignment vertical="center"/>
    </xf>
    <xf numFmtId="167" fontId="9" fillId="0" borderId="3" xfId="0" applyNumberFormat="1" applyFont="1" applyBorder="1" applyAlignment="1">
      <alignment vertical="center"/>
    </xf>
    <xf numFmtId="167" fontId="10" fillId="0" borderId="3" xfId="0" applyNumberFormat="1" applyFont="1" applyBorder="1" applyAlignment="1">
      <alignment horizontal="center" vertical="center"/>
    </xf>
    <xf numFmtId="167" fontId="11" fillId="0" borderId="3" xfId="0" applyNumberFormat="1" applyFont="1" applyBorder="1" applyAlignment="1">
      <alignment vertical="center"/>
    </xf>
    <xf numFmtId="167" fontId="10" fillId="0" borderId="4" xfId="0" quotePrefix="1" applyNumberFormat="1" applyFont="1" applyBorder="1" applyAlignment="1">
      <alignment horizontal="right" vertical="center"/>
    </xf>
    <xf numFmtId="167" fontId="10" fillId="0" borderId="4" xfId="0" applyNumberFormat="1" applyFont="1" applyBorder="1" applyAlignment="1">
      <alignment horizontal="right" vertical="center"/>
    </xf>
    <xf numFmtId="166" fontId="9" fillId="0" borderId="4" xfId="0" applyNumberFormat="1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167" fontId="9" fillId="2" borderId="4" xfId="0" applyNumberFormat="1" applyFont="1" applyFill="1" applyBorder="1" applyAlignment="1">
      <alignment horizontal="center" vertical="center"/>
    </xf>
    <xf numFmtId="167" fontId="9" fillId="2" borderId="6" xfId="0" applyNumberFormat="1" applyFont="1" applyFill="1" applyBorder="1" applyAlignment="1">
      <alignment vertical="center"/>
    </xf>
    <xf numFmtId="167" fontId="9" fillId="0" borderId="6" xfId="0" applyNumberFormat="1" applyFont="1" applyBorder="1" applyAlignment="1">
      <alignment vertical="center"/>
    </xf>
    <xf numFmtId="167" fontId="9" fillId="0" borderId="4" xfId="0" applyNumberFormat="1" applyFont="1" applyFill="1" applyBorder="1" applyAlignment="1">
      <alignment vertical="center"/>
    </xf>
    <xf numFmtId="167" fontId="9" fillId="0" borderId="4" xfId="0" applyNumberFormat="1" applyFont="1" applyFill="1" applyBorder="1" applyAlignment="1">
      <alignment horizontal="right" vertical="center"/>
    </xf>
    <xf numFmtId="167" fontId="9" fillId="0" borderId="4" xfId="0" applyNumberFormat="1" applyFont="1" applyFill="1" applyBorder="1" applyAlignment="1">
      <alignment horizontal="center" vertical="center"/>
    </xf>
  </cellXfs>
  <cellStyles count="2">
    <cellStyle name="Normal" xfId="0" builtinId="0"/>
    <cellStyle name="Percent" xfId="1" builtinId="5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59B46EC4-E7FE-4624-810D-1F8A623C80FF}">
      <tableStyleElement type="wholeTable" dxfId="1"/>
      <tableStyleElement type="headerRow" dxfId="0"/>
    </tableStyle>
  </tableStyles>
  <colors>
    <mruColors>
      <color rgb="FFFAFAF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44"/>
  <sheetViews>
    <sheetView topLeftCell="A65" zoomScaleNormal="100" zoomScaleSheetLayoutView="83" workbookViewId="0">
      <selection activeCell="D78" sqref="D78"/>
    </sheetView>
  </sheetViews>
  <sheetFormatPr defaultColWidth="12.7109375" defaultRowHeight="15" customHeight="1" x14ac:dyDescent="0.4"/>
  <cols>
    <col min="1" max="3" width="1.28515625" style="173" customWidth="1"/>
    <col min="4" max="4" width="35.140625" style="173" customWidth="1"/>
    <col min="5" max="5" width="8.42578125" style="173" customWidth="1"/>
    <col min="6" max="6" width="1" style="173" customWidth="1"/>
    <col min="7" max="7" width="14.42578125" style="173" customWidth="1"/>
    <col min="8" max="8" width="1" style="173" customWidth="1"/>
    <col min="9" max="9" width="12.5703125" style="173" customWidth="1"/>
    <col min="10" max="10" width="1" style="173" customWidth="1"/>
    <col min="11" max="11" width="14.42578125" style="173" customWidth="1"/>
    <col min="12" max="12" width="1" style="173" customWidth="1"/>
    <col min="13" max="13" width="12.5703125" style="173" customWidth="1"/>
    <col min="14" max="16384" width="12.7109375" style="173"/>
  </cols>
  <sheetData>
    <row r="1" spans="1:13" ht="21.75" customHeight="1" x14ac:dyDescent="0.4">
      <c r="A1" s="1" t="s">
        <v>0</v>
      </c>
      <c r="B1" s="2"/>
      <c r="C1" s="2"/>
      <c r="D1" s="2"/>
      <c r="E1" s="28"/>
      <c r="F1" s="28"/>
      <c r="G1" s="3"/>
      <c r="H1" s="3"/>
      <c r="I1" s="3"/>
      <c r="J1" s="28"/>
      <c r="K1" s="3"/>
      <c r="L1" s="3"/>
      <c r="M1" s="3"/>
    </row>
    <row r="2" spans="1:13" ht="21.75" customHeight="1" x14ac:dyDescent="0.4">
      <c r="A2" s="4" t="s">
        <v>1</v>
      </c>
      <c r="B2" s="4"/>
      <c r="C2" s="172"/>
      <c r="D2" s="172"/>
      <c r="E2" s="28"/>
      <c r="F2" s="28"/>
      <c r="G2" s="3"/>
      <c r="H2" s="3"/>
      <c r="I2" s="3"/>
      <c r="J2" s="28"/>
      <c r="K2" s="3"/>
      <c r="L2" s="3"/>
      <c r="M2" s="3"/>
    </row>
    <row r="3" spans="1:13" ht="21.75" customHeight="1" x14ac:dyDescent="0.4">
      <c r="A3" s="5" t="s">
        <v>156</v>
      </c>
      <c r="B3" s="5"/>
      <c r="C3" s="6"/>
      <c r="D3" s="6"/>
      <c r="E3" s="7"/>
      <c r="F3" s="7"/>
      <c r="G3" s="8"/>
      <c r="H3" s="8"/>
      <c r="I3" s="8"/>
      <c r="J3" s="7"/>
      <c r="K3" s="8"/>
      <c r="L3" s="8"/>
      <c r="M3" s="8"/>
    </row>
    <row r="4" spans="1:13" ht="18" customHeight="1" x14ac:dyDescent="0.4"/>
    <row r="5" spans="1:13" ht="20.25" customHeight="1" x14ac:dyDescent="0.4">
      <c r="A5" s="4"/>
      <c r="B5" s="4"/>
      <c r="C5" s="172"/>
      <c r="D5" s="172"/>
      <c r="E5" s="28"/>
      <c r="F5" s="28"/>
      <c r="G5" s="175" t="s">
        <v>2</v>
      </c>
      <c r="H5" s="176"/>
      <c r="I5" s="176"/>
      <c r="J5" s="28"/>
      <c r="K5" s="175" t="s">
        <v>3</v>
      </c>
      <c r="L5" s="176"/>
      <c r="M5" s="176"/>
    </row>
    <row r="6" spans="1:13" ht="21" customHeight="1" x14ac:dyDescent="0.4">
      <c r="A6" s="4"/>
      <c r="B6" s="4"/>
      <c r="C6" s="172"/>
      <c r="D6" s="172"/>
      <c r="E6" s="28"/>
      <c r="F6" s="28"/>
      <c r="G6" s="9" t="s">
        <v>4</v>
      </c>
      <c r="H6" s="10"/>
      <c r="I6" s="9" t="s">
        <v>5</v>
      </c>
      <c r="J6" s="28"/>
      <c r="K6" s="9" t="s">
        <v>4</v>
      </c>
      <c r="L6" s="10"/>
      <c r="M6" s="9" t="s">
        <v>5</v>
      </c>
    </row>
    <row r="7" spans="1:13" ht="21" customHeight="1" x14ac:dyDescent="0.4">
      <c r="A7" s="4"/>
      <c r="B7" s="4"/>
      <c r="C7" s="172"/>
      <c r="D7" s="172"/>
      <c r="E7" s="28"/>
      <c r="F7" s="28"/>
      <c r="G7" s="9" t="s">
        <v>157</v>
      </c>
      <c r="H7" s="10"/>
      <c r="I7" s="9" t="s">
        <v>6</v>
      </c>
      <c r="J7" s="28"/>
      <c r="K7" s="9" t="s">
        <v>157</v>
      </c>
      <c r="L7" s="10"/>
      <c r="M7" s="9" t="s">
        <v>6</v>
      </c>
    </row>
    <row r="8" spans="1:13" ht="21" customHeight="1" x14ac:dyDescent="0.4">
      <c r="A8" s="172"/>
      <c r="B8" s="172"/>
      <c r="C8" s="172"/>
      <c r="D8" s="172"/>
      <c r="F8" s="64"/>
      <c r="G8" s="65" t="s">
        <v>126</v>
      </c>
      <c r="H8" s="65"/>
      <c r="I8" s="65" t="s">
        <v>8</v>
      </c>
      <c r="J8" s="64"/>
      <c r="K8" s="65" t="s">
        <v>126</v>
      </c>
      <c r="L8" s="65"/>
      <c r="M8" s="65" t="s">
        <v>8</v>
      </c>
    </row>
    <row r="9" spans="1:13" ht="20.25" customHeight="1" x14ac:dyDescent="0.4">
      <c r="A9" s="4"/>
      <c r="B9" s="4"/>
      <c r="C9" s="172"/>
      <c r="D9" s="172"/>
      <c r="E9" s="68" t="s">
        <v>7</v>
      </c>
      <c r="F9" s="28"/>
      <c r="G9" s="67" t="s">
        <v>135</v>
      </c>
      <c r="H9" s="3"/>
      <c r="I9" s="67" t="s">
        <v>135</v>
      </c>
      <c r="J9" s="28"/>
      <c r="K9" s="67" t="s">
        <v>135</v>
      </c>
      <c r="L9" s="3"/>
      <c r="M9" s="67" t="s">
        <v>135</v>
      </c>
    </row>
    <row r="10" spans="1:13" ht="20.25" customHeight="1" x14ac:dyDescent="0.4">
      <c r="A10" s="4" t="s">
        <v>143</v>
      </c>
      <c r="B10" s="4"/>
      <c r="C10" s="172"/>
      <c r="D10" s="172"/>
      <c r="E10" s="28"/>
      <c r="F10" s="28"/>
      <c r="G10" s="34"/>
      <c r="H10" s="35"/>
      <c r="I10" s="17"/>
      <c r="J10" s="33"/>
      <c r="K10" s="34"/>
      <c r="L10" s="35"/>
      <c r="M10" s="17"/>
    </row>
    <row r="11" spans="1:13" ht="5.0999999999999996" customHeight="1" x14ac:dyDescent="0.4">
      <c r="A11" s="4"/>
      <c r="B11" s="172"/>
      <c r="C11" s="172"/>
      <c r="D11" s="172"/>
      <c r="E11" s="28"/>
      <c r="F11" s="28"/>
      <c r="G11" s="32"/>
      <c r="H11" s="31"/>
      <c r="I11" s="31"/>
      <c r="J11" s="33"/>
      <c r="K11" s="32"/>
      <c r="L11" s="31"/>
      <c r="M11" s="31"/>
    </row>
    <row r="12" spans="1:13" ht="21" customHeight="1" x14ac:dyDescent="0.4">
      <c r="A12" s="4" t="s">
        <v>144</v>
      </c>
      <c r="B12" s="172"/>
      <c r="C12" s="172"/>
      <c r="D12" s="4"/>
      <c r="E12" s="28"/>
      <c r="F12" s="28"/>
      <c r="G12" s="34"/>
      <c r="H12" s="35"/>
      <c r="I12" s="17"/>
      <c r="J12" s="33"/>
      <c r="K12" s="34"/>
      <c r="L12" s="35"/>
      <c r="M12" s="17"/>
    </row>
    <row r="13" spans="1:13" ht="5.0999999999999996" customHeight="1" x14ac:dyDescent="0.4">
      <c r="A13" s="4"/>
      <c r="B13" s="172"/>
      <c r="C13" s="172"/>
      <c r="D13" s="172"/>
      <c r="E13" s="28"/>
      <c r="F13" s="28"/>
      <c r="G13" s="34"/>
      <c r="H13" s="35"/>
      <c r="I13" s="17"/>
      <c r="J13" s="33"/>
      <c r="K13" s="34"/>
      <c r="L13" s="35"/>
      <c r="M13" s="17"/>
    </row>
    <row r="14" spans="1:13" ht="21" customHeight="1" x14ac:dyDescent="0.4">
      <c r="A14" s="172" t="s">
        <v>9</v>
      </c>
      <c r="B14" s="172"/>
      <c r="C14" s="172"/>
      <c r="D14" s="172"/>
      <c r="E14" s="28"/>
      <c r="F14" s="28"/>
      <c r="G14" s="34">
        <v>58847079</v>
      </c>
      <c r="H14" s="35"/>
      <c r="I14" s="172">
        <v>57702285</v>
      </c>
      <c r="J14" s="28"/>
      <c r="K14" s="34">
        <v>51592838</v>
      </c>
      <c r="L14" s="15"/>
      <c r="M14" s="172">
        <v>51988002</v>
      </c>
    </row>
    <row r="15" spans="1:13" ht="21" customHeight="1" x14ac:dyDescent="0.4">
      <c r="A15" s="172" t="s">
        <v>10</v>
      </c>
      <c r="B15" s="172"/>
      <c r="C15" s="172"/>
      <c r="D15" s="172"/>
      <c r="E15" s="28"/>
      <c r="F15" s="28"/>
      <c r="G15" s="34"/>
      <c r="H15" s="35"/>
      <c r="I15" s="172"/>
      <c r="J15" s="28"/>
      <c r="K15" s="34"/>
      <c r="L15" s="15"/>
      <c r="M15" s="172"/>
    </row>
    <row r="16" spans="1:13" ht="21" customHeight="1" x14ac:dyDescent="0.4">
      <c r="A16" s="172"/>
      <c r="B16" s="172" t="s">
        <v>11</v>
      </c>
      <c r="C16" s="172"/>
      <c r="D16" s="172"/>
      <c r="E16" s="28">
        <v>8</v>
      </c>
      <c r="F16" s="28"/>
      <c r="G16" s="34">
        <v>40489193</v>
      </c>
      <c r="H16" s="35"/>
      <c r="I16" s="172">
        <v>40484047</v>
      </c>
      <c r="J16" s="28"/>
      <c r="K16" s="34">
        <v>40002000</v>
      </c>
      <c r="L16" s="15"/>
      <c r="M16" s="172">
        <v>40000000</v>
      </c>
    </row>
    <row r="17" spans="1:13" ht="21" customHeight="1" x14ac:dyDescent="0.4">
      <c r="A17" s="172" t="s">
        <v>12</v>
      </c>
      <c r="B17" s="172"/>
      <c r="C17" s="172"/>
      <c r="D17" s="172"/>
      <c r="E17" s="28">
        <v>9</v>
      </c>
      <c r="F17" s="28"/>
      <c r="G17" s="34">
        <v>43931919</v>
      </c>
      <c r="H17" s="35"/>
      <c r="I17" s="172">
        <v>26218573</v>
      </c>
      <c r="J17" s="28"/>
      <c r="K17" s="34">
        <v>62754663</v>
      </c>
      <c r="L17" s="15"/>
      <c r="M17" s="172">
        <v>40629331</v>
      </c>
    </row>
    <row r="18" spans="1:13" ht="21" customHeight="1" x14ac:dyDescent="0.4">
      <c r="A18" s="172" t="s">
        <v>138</v>
      </c>
      <c r="B18" s="172"/>
      <c r="C18" s="172"/>
      <c r="D18" s="172"/>
      <c r="E18" s="166">
        <v>23.5</v>
      </c>
      <c r="F18" s="28"/>
      <c r="G18" s="34">
        <v>0</v>
      </c>
      <c r="H18" s="35"/>
      <c r="I18" s="15">
        <v>0</v>
      </c>
      <c r="J18" s="71"/>
      <c r="K18" s="34">
        <v>20000000</v>
      </c>
      <c r="L18" s="72"/>
      <c r="M18" s="15">
        <v>0</v>
      </c>
    </row>
    <row r="19" spans="1:13" ht="21" customHeight="1" x14ac:dyDescent="0.4">
      <c r="A19" s="172" t="s">
        <v>13</v>
      </c>
      <c r="B19" s="172"/>
      <c r="C19" s="172"/>
      <c r="D19" s="172"/>
      <c r="E19" s="28"/>
      <c r="F19" s="28"/>
      <c r="G19" s="75"/>
      <c r="H19" s="35"/>
      <c r="I19" s="172"/>
      <c r="J19" s="28"/>
      <c r="K19" s="34"/>
      <c r="L19" s="15"/>
      <c r="M19" s="172"/>
    </row>
    <row r="20" spans="1:13" ht="21" customHeight="1" x14ac:dyDescent="0.4">
      <c r="A20" s="172"/>
      <c r="B20" s="14" t="s">
        <v>116</v>
      </c>
      <c r="C20" s="172"/>
      <c r="D20" s="172"/>
      <c r="E20" s="63">
        <v>23.6</v>
      </c>
      <c r="F20" s="28"/>
      <c r="G20" s="34">
        <v>0</v>
      </c>
      <c r="H20" s="35"/>
      <c r="I20" s="15">
        <v>0</v>
      </c>
      <c r="J20" s="28"/>
      <c r="K20" s="34">
        <v>12214286</v>
      </c>
      <c r="L20" s="15"/>
      <c r="M20" s="172">
        <v>6666667</v>
      </c>
    </row>
    <row r="21" spans="1:13" ht="21" customHeight="1" x14ac:dyDescent="0.4">
      <c r="A21" s="172" t="s">
        <v>14</v>
      </c>
      <c r="B21" s="172"/>
      <c r="C21" s="172"/>
      <c r="D21" s="172"/>
      <c r="E21" s="28">
        <v>10</v>
      </c>
      <c r="F21" s="28"/>
      <c r="G21" s="34">
        <v>141625639</v>
      </c>
      <c r="H21" s="35"/>
      <c r="I21" s="172">
        <v>120546507</v>
      </c>
      <c r="J21" s="28"/>
      <c r="K21" s="34">
        <v>85450752</v>
      </c>
      <c r="L21" s="15"/>
      <c r="M21" s="172">
        <v>72644772</v>
      </c>
    </row>
    <row r="22" spans="1:13" ht="21" customHeight="1" x14ac:dyDescent="0.4">
      <c r="A22" s="172" t="s">
        <v>15</v>
      </c>
      <c r="B22" s="172"/>
      <c r="C22" s="172"/>
      <c r="D22" s="172"/>
      <c r="E22" s="28"/>
      <c r="F22" s="28"/>
      <c r="G22" s="40">
        <v>3129128</v>
      </c>
      <c r="H22" s="35"/>
      <c r="I22" s="54">
        <v>2895171</v>
      </c>
      <c r="J22" s="28"/>
      <c r="K22" s="40">
        <v>733866</v>
      </c>
      <c r="L22" s="15"/>
      <c r="M22" s="54">
        <v>306331</v>
      </c>
    </row>
    <row r="23" spans="1:13" ht="5.0999999999999996" customHeight="1" x14ac:dyDescent="0.4">
      <c r="A23" s="172"/>
      <c r="B23" s="172"/>
      <c r="C23" s="172"/>
      <c r="D23" s="172"/>
      <c r="E23" s="28"/>
      <c r="F23" s="28"/>
      <c r="G23" s="34">
        <v>0</v>
      </c>
      <c r="H23" s="35"/>
      <c r="I23" s="35">
        <v>0</v>
      </c>
      <c r="J23" s="33"/>
      <c r="K23" s="34">
        <v>0</v>
      </c>
      <c r="L23" s="35"/>
      <c r="M23" s="35">
        <v>0</v>
      </c>
    </row>
    <row r="24" spans="1:13" ht="21" customHeight="1" x14ac:dyDescent="0.4">
      <c r="A24" s="4" t="s">
        <v>16</v>
      </c>
      <c r="B24" s="172"/>
      <c r="C24" s="172"/>
      <c r="D24" s="172"/>
      <c r="E24" s="28"/>
      <c r="F24" s="28"/>
      <c r="G24" s="29">
        <f>SUM(G14:G23)</f>
        <v>288022958</v>
      </c>
      <c r="H24" s="35"/>
      <c r="I24" s="46">
        <f>SUM(I14:I23)</f>
        <v>247846583</v>
      </c>
      <c r="J24" s="33"/>
      <c r="K24" s="40">
        <f>SUM(K14:K23)</f>
        <v>272748405</v>
      </c>
      <c r="L24" s="35"/>
      <c r="M24" s="46">
        <f>SUM(M14:M23)</f>
        <v>212235103</v>
      </c>
    </row>
    <row r="25" spans="1:13" ht="6" customHeight="1" x14ac:dyDescent="0.4">
      <c r="A25" s="172"/>
      <c r="B25" s="172"/>
      <c r="C25" s="172"/>
      <c r="D25" s="172"/>
      <c r="E25" s="28"/>
      <c r="F25" s="28"/>
      <c r="G25" s="34"/>
      <c r="H25" s="35"/>
      <c r="I25" s="35"/>
      <c r="J25" s="33"/>
      <c r="K25" s="34"/>
      <c r="L25" s="35"/>
      <c r="M25" s="35"/>
    </row>
    <row r="26" spans="1:13" ht="21" customHeight="1" x14ac:dyDescent="0.4">
      <c r="A26" s="4" t="s">
        <v>17</v>
      </c>
      <c r="B26" s="172"/>
      <c r="C26" s="172"/>
      <c r="D26" s="172"/>
      <c r="E26" s="28"/>
      <c r="F26" s="28"/>
      <c r="G26" s="34"/>
      <c r="H26" s="35"/>
      <c r="I26" s="35"/>
      <c r="J26" s="33"/>
      <c r="K26" s="34"/>
      <c r="L26" s="35"/>
      <c r="M26" s="35"/>
    </row>
    <row r="27" spans="1:13" ht="5.0999999999999996" customHeight="1" x14ac:dyDescent="0.4">
      <c r="A27" s="172"/>
      <c r="B27" s="172"/>
      <c r="C27" s="172"/>
      <c r="D27" s="172"/>
      <c r="E27" s="28"/>
      <c r="F27" s="28"/>
      <c r="G27" s="34"/>
      <c r="H27" s="35"/>
      <c r="I27" s="35"/>
      <c r="J27" s="33"/>
      <c r="K27" s="34"/>
      <c r="L27" s="35"/>
      <c r="M27" s="35"/>
    </row>
    <row r="28" spans="1:13" ht="21.75" customHeight="1" x14ac:dyDescent="0.4">
      <c r="A28" s="172" t="s">
        <v>18</v>
      </c>
      <c r="B28" s="172"/>
      <c r="C28" s="172"/>
      <c r="D28" s="172"/>
      <c r="E28" s="28"/>
      <c r="F28" s="28"/>
      <c r="G28" s="34">
        <v>3292440</v>
      </c>
      <c r="H28" s="35"/>
      <c r="I28" s="56">
        <v>3444096</v>
      </c>
      <c r="J28" s="28"/>
      <c r="K28" s="13">
        <v>942430</v>
      </c>
      <c r="L28" s="15"/>
      <c r="M28" s="57">
        <v>941429</v>
      </c>
    </row>
    <row r="29" spans="1:13" ht="21.75" customHeight="1" x14ac:dyDescent="0.4">
      <c r="A29" s="172" t="s">
        <v>19</v>
      </c>
      <c r="B29" s="172"/>
      <c r="C29" s="172"/>
      <c r="D29" s="172"/>
      <c r="E29" s="28"/>
      <c r="F29" s="28"/>
      <c r="G29" s="30">
        <v>4395412</v>
      </c>
      <c r="H29" s="35"/>
      <c r="I29" s="69">
        <v>4389581</v>
      </c>
      <c r="J29" s="28"/>
      <c r="K29" s="53">
        <v>4195412</v>
      </c>
      <c r="L29" s="15"/>
      <c r="M29" s="58">
        <v>4189581</v>
      </c>
    </row>
    <row r="30" spans="1:13" ht="21.75" customHeight="1" x14ac:dyDescent="0.4">
      <c r="A30" s="172" t="s">
        <v>20</v>
      </c>
      <c r="B30" s="172"/>
      <c r="C30" s="172"/>
      <c r="D30" s="172"/>
      <c r="E30" s="28">
        <v>11</v>
      </c>
      <c r="F30" s="28"/>
      <c r="G30" s="34" t="s">
        <v>171</v>
      </c>
      <c r="H30" s="35"/>
      <c r="I30" s="57">
        <v>0</v>
      </c>
      <c r="J30" s="28"/>
      <c r="K30" s="13">
        <v>181924740</v>
      </c>
      <c r="L30" s="15"/>
      <c r="M30" s="56">
        <v>181924740</v>
      </c>
    </row>
    <row r="31" spans="1:13" ht="21.75" customHeight="1" x14ac:dyDescent="0.4">
      <c r="A31" s="172" t="s">
        <v>13</v>
      </c>
      <c r="B31" s="172"/>
      <c r="C31" s="172"/>
      <c r="D31" s="172"/>
      <c r="E31" s="63">
        <v>23.6</v>
      </c>
      <c r="F31" s="28"/>
      <c r="G31" s="34" t="s">
        <v>171</v>
      </c>
      <c r="H31" s="35"/>
      <c r="I31" s="57">
        <v>0</v>
      </c>
      <c r="J31" s="28"/>
      <c r="K31" s="12">
        <v>44785714</v>
      </c>
      <c r="L31" s="15"/>
      <c r="M31" s="56">
        <v>52000000</v>
      </c>
    </row>
    <row r="32" spans="1:13" ht="21.75" customHeight="1" x14ac:dyDescent="0.4">
      <c r="A32" s="172" t="s">
        <v>21</v>
      </c>
      <c r="B32" s="172"/>
      <c r="C32" s="172"/>
      <c r="D32" s="172"/>
      <c r="E32" s="28"/>
      <c r="F32" s="28"/>
      <c r="G32" s="34">
        <v>20679694</v>
      </c>
      <c r="H32" s="35"/>
      <c r="I32" s="56">
        <v>20679694</v>
      </c>
      <c r="J32" s="28"/>
      <c r="K32" s="13">
        <v>20679694</v>
      </c>
      <c r="L32" s="15"/>
      <c r="M32" s="56">
        <v>20679694</v>
      </c>
    </row>
    <row r="33" spans="1:13" ht="21" customHeight="1" x14ac:dyDescent="0.4">
      <c r="A33" s="172" t="s">
        <v>22</v>
      </c>
      <c r="B33" s="172"/>
      <c r="C33" s="172"/>
      <c r="D33" s="172"/>
      <c r="E33" s="28">
        <v>12</v>
      </c>
      <c r="F33" s="28"/>
      <c r="G33" s="34">
        <v>354488417</v>
      </c>
      <c r="H33" s="35"/>
      <c r="I33" s="45">
        <v>326998863</v>
      </c>
      <c r="J33" s="28"/>
      <c r="K33" s="13">
        <v>127328797</v>
      </c>
      <c r="L33" s="15"/>
      <c r="M33" s="45">
        <v>139431897</v>
      </c>
    </row>
    <row r="34" spans="1:13" ht="21" customHeight="1" x14ac:dyDescent="0.4">
      <c r="A34" s="172" t="s">
        <v>23</v>
      </c>
      <c r="B34" s="172"/>
      <c r="C34" s="172"/>
      <c r="D34" s="172"/>
      <c r="E34" s="28">
        <v>13</v>
      </c>
      <c r="F34" s="28"/>
      <c r="G34" s="34">
        <v>30993775</v>
      </c>
      <c r="H34" s="35"/>
      <c r="I34" s="45">
        <v>48197671</v>
      </c>
      <c r="J34" s="28"/>
      <c r="K34" s="13">
        <v>19425235</v>
      </c>
      <c r="L34" s="15"/>
      <c r="M34" s="45">
        <v>24437309</v>
      </c>
    </row>
    <row r="35" spans="1:13" ht="21" customHeight="1" x14ac:dyDescent="0.4">
      <c r="A35" s="172" t="s">
        <v>24</v>
      </c>
      <c r="B35" s="172"/>
      <c r="C35" s="172"/>
      <c r="D35" s="172"/>
      <c r="E35" s="28">
        <v>12</v>
      </c>
      <c r="F35" s="28"/>
      <c r="G35" s="34">
        <v>12388157</v>
      </c>
      <c r="H35" s="35"/>
      <c r="I35" s="45">
        <v>14491672</v>
      </c>
      <c r="J35" s="28"/>
      <c r="K35" s="13">
        <v>2523957</v>
      </c>
      <c r="L35" s="15"/>
      <c r="M35" s="45">
        <v>3399327</v>
      </c>
    </row>
    <row r="36" spans="1:13" ht="21" customHeight="1" x14ac:dyDescent="0.4">
      <c r="A36" s="172" t="s">
        <v>131</v>
      </c>
      <c r="B36" s="172"/>
      <c r="C36" s="172"/>
      <c r="D36" s="172"/>
      <c r="E36" s="28">
        <v>14</v>
      </c>
      <c r="F36" s="28"/>
      <c r="G36" s="34">
        <v>6992288</v>
      </c>
      <c r="H36" s="35"/>
      <c r="I36" s="45">
        <v>10157281</v>
      </c>
      <c r="J36" s="28"/>
      <c r="K36" s="13">
        <v>6095008</v>
      </c>
      <c r="L36" s="15"/>
      <c r="M36" s="45">
        <v>9007444</v>
      </c>
    </row>
    <row r="37" spans="1:13" ht="21" customHeight="1" x14ac:dyDescent="0.4">
      <c r="A37" s="172" t="s">
        <v>127</v>
      </c>
      <c r="B37" s="172"/>
      <c r="C37" s="172"/>
      <c r="D37" s="172"/>
      <c r="E37" s="28"/>
      <c r="F37" s="28"/>
      <c r="G37" s="34">
        <v>2044884</v>
      </c>
      <c r="H37" s="35"/>
      <c r="I37" s="45">
        <v>2176734</v>
      </c>
      <c r="J37" s="28"/>
      <c r="K37" s="13">
        <v>0</v>
      </c>
      <c r="L37" s="15"/>
      <c r="M37" s="45">
        <v>0</v>
      </c>
    </row>
    <row r="38" spans="1:13" ht="21" customHeight="1" x14ac:dyDescent="0.4">
      <c r="A38" s="172" t="s">
        <v>25</v>
      </c>
      <c r="B38" s="172"/>
      <c r="C38" s="172"/>
      <c r="D38" s="172"/>
      <c r="E38" s="28"/>
      <c r="F38" s="28"/>
      <c r="G38" s="34">
        <v>21140238</v>
      </c>
      <c r="H38" s="35"/>
      <c r="I38" s="45">
        <v>21251226</v>
      </c>
      <c r="J38" s="28"/>
      <c r="K38" s="13">
        <v>19699233</v>
      </c>
      <c r="L38" s="15"/>
      <c r="M38" s="45">
        <v>19169076</v>
      </c>
    </row>
    <row r="39" spans="1:13" ht="21" customHeight="1" x14ac:dyDescent="0.4">
      <c r="A39" s="172" t="s">
        <v>26</v>
      </c>
      <c r="B39" s="172"/>
      <c r="C39" s="172"/>
      <c r="D39" s="172"/>
      <c r="E39" s="28"/>
      <c r="F39" s="28"/>
      <c r="G39" s="34">
        <v>4604723</v>
      </c>
      <c r="H39" s="35"/>
      <c r="I39" s="45">
        <v>4562982</v>
      </c>
      <c r="J39" s="28"/>
      <c r="K39" s="13">
        <v>2731943</v>
      </c>
      <c r="L39" s="15"/>
      <c r="M39" s="45">
        <v>3004430</v>
      </c>
    </row>
    <row r="40" spans="1:13" ht="5.0999999999999996" customHeight="1" x14ac:dyDescent="0.4">
      <c r="A40" s="4"/>
      <c r="B40" s="172"/>
      <c r="C40" s="172"/>
      <c r="D40" s="172"/>
      <c r="E40" s="28"/>
      <c r="F40" s="28"/>
      <c r="G40" s="32"/>
      <c r="H40" s="31"/>
      <c r="I40" s="31"/>
      <c r="J40" s="33"/>
      <c r="K40" s="38"/>
      <c r="L40" s="31"/>
      <c r="M40" s="31"/>
    </row>
    <row r="41" spans="1:13" ht="21" customHeight="1" x14ac:dyDescent="0.4">
      <c r="A41" s="4" t="s">
        <v>27</v>
      </c>
      <c r="B41" s="172"/>
      <c r="C41" s="172"/>
      <c r="D41" s="172"/>
      <c r="E41" s="28"/>
      <c r="F41" s="28"/>
      <c r="G41" s="37">
        <f>SUM(G28:G39)</f>
        <v>461020028</v>
      </c>
      <c r="H41" s="51"/>
      <c r="I41" s="46">
        <f>SUM(I28:I39)</f>
        <v>456349800</v>
      </c>
      <c r="J41" s="33"/>
      <c r="K41" s="37">
        <f>SUM(K28:K39)</f>
        <v>430332163</v>
      </c>
      <c r="L41" s="51"/>
      <c r="M41" s="46">
        <f>SUM(M28:M39)</f>
        <v>458184927</v>
      </c>
    </row>
    <row r="42" spans="1:13" ht="5.0999999999999996" customHeight="1" x14ac:dyDescent="0.4">
      <c r="A42" s="4"/>
      <c r="B42" s="172"/>
      <c r="C42" s="172"/>
      <c r="D42" s="172"/>
      <c r="E42" s="28"/>
      <c r="F42" s="28"/>
      <c r="G42" s="32"/>
      <c r="H42" s="51"/>
      <c r="I42" s="31"/>
      <c r="J42" s="33"/>
      <c r="K42" s="32"/>
      <c r="L42" s="51"/>
      <c r="M42" s="31"/>
    </row>
    <row r="43" spans="1:13" ht="21" customHeight="1" thickBot="1" x14ac:dyDescent="0.45">
      <c r="A43" s="4" t="s">
        <v>28</v>
      </c>
      <c r="B43" s="172"/>
      <c r="C43" s="172"/>
      <c r="D43" s="172"/>
      <c r="E43" s="28"/>
      <c r="F43" s="28"/>
      <c r="G43" s="39">
        <f>G41+G24</f>
        <v>749042986</v>
      </c>
      <c r="H43" s="51"/>
      <c r="I43" s="77">
        <f>I41+I24</f>
        <v>704196383</v>
      </c>
      <c r="J43" s="33"/>
      <c r="K43" s="39">
        <f>K41+K24</f>
        <v>703080568</v>
      </c>
      <c r="L43" s="51"/>
      <c r="M43" s="77">
        <f>M41+M24</f>
        <v>670420030</v>
      </c>
    </row>
    <row r="44" spans="1:13" ht="21" customHeight="1" thickTop="1" x14ac:dyDescent="0.4">
      <c r="A44" s="4"/>
      <c r="B44" s="172"/>
      <c r="C44" s="172"/>
      <c r="D44" s="172"/>
      <c r="E44" s="28"/>
      <c r="F44" s="28"/>
      <c r="G44" s="3"/>
      <c r="H44" s="3"/>
      <c r="I44" s="52"/>
      <c r="J44" s="28"/>
      <c r="K44" s="3"/>
      <c r="L44" s="3"/>
      <c r="M44" s="52"/>
    </row>
    <row r="45" spans="1:13" ht="18" customHeight="1" x14ac:dyDescent="0.4">
      <c r="A45" s="4"/>
      <c r="B45" s="172"/>
      <c r="C45" s="172"/>
      <c r="D45" s="172"/>
      <c r="E45" s="28"/>
      <c r="F45" s="28"/>
      <c r="G45" s="3"/>
      <c r="H45" s="3"/>
      <c r="I45" s="52"/>
      <c r="J45" s="28"/>
      <c r="K45" s="3"/>
      <c r="L45" s="3"/>
      <c r="M45" s="52"/>
    </row>
    <row r="46" spans="1:13" ht="14.25" customHeight="1" x14ac:dyDescent="0.4">
      <c r="A46" s="4"/>
      <c r="B46" s="172"/>
      <c r="C46" s="172"/>
      <c r="D46" s="172"/>
      <c r="E46" s="28"/>
      <c r="F46" s="28"/>
      <c r="G46" s="3"/>
      <c r="H46" s="3"/>
      <c r="I46" s="52"/>
      <c r="J46" s="28"/>
      <c r="K46" s="3"/>
      <c r="L46" s="3"/>
      <c r="M46" s="52"/>
    </row>
    <row r="47" spans="1:13" ht="19.5" customHeight="1" x14ac:dyDescent="0.4">
      <c r="A47" s="177" t="s">
        <v>142</v>
      </c>
      <c r="B47" s="178"/>
      <c r="C47" s="178"/>
      <c r="D47" s="178"/>
      <c r="E47" s="178"/>
      <c r="F47" s="178"/>
      <c r="G47" s="178"/>
      <c r="H47" s="178"/>
      <c r="I47" s="178"/>
      <c r="J47" s="178"/>
      <c r="K47" s="178"/>
      <c r="L47" s="178"/>
      <c r="M47" s="178"/>
    </row>
    <row r="48" spans="1:13" ht="19.5" customHeight="1" x14ac:dyDescent="0.4">
      <c r="A48" s="177" t="s">
        <v>141</v>
      </c>
      <c r="B48" s="178"/>
      <c r="C48" s="178"/>
      <c r="D48" s="178"/>
      <c r="E48" s="178"/>
      <c r="F48" s="178"/>
      <c r="G48" s="178"/>
      <c r="H48" s="178"/>
      <c r="I48" s="178"/>
      <c r="J48" s="178"/>
      <c r="K48" s="178"/>
      <c r="L48" s="178"/>
      <c r="M48" s="178"/>
    </row>
    <row r="49" spans="1:13" ht="6" customHeight="1" x14ac:dyDescent="0.4">
      <c r="A49" s="4"/>
      <c r="B49" s="172"/>
      <c r="C49" s="172"/>
      <c r="D49" s="172"/>
      <c r="E49" s="28"/>
      <c r="F49" s="28"/>
      <c r="G49" s="3"/>
      <c r="H49" s="3"/>
      <c r="I49" s="3"/>
      <c r="J49" s="3"/>
      <c r="K49" s="3"/>
      <c r="L49" s="3"/>
      <c r="M49" s="3"/>
    </row>
    <row r="50" spans="1:13" ht="22.15" customHeight="1" x14ac:dyDescent="0.4">
      <c r="A50" s="6" t="s">
        <v>184</v>
      </c>
      <c r="B50" s="18"/>
      <c r="C50" s="6"/>
      <c r="D50" s="6"/>
      <c r="E50" s="7"/>
      <c r="F50" s="7"/>
      <c r="G50" s="8"/>
      <c r="H50" s="8"/>
      <c r="I50" s="8"/>
      <c r="J50" s="7"/>
      <c r="K50" s="8"/>
      <c r="L50" s="8"/>
      <c r="M50" s="8"/>
    </row>
    <row r="51" spans="1:13" ht="21.75" customHeight="1" x14ac:dyDescent="0.4">
      <c r="A51" s="4" t="str">
        <f>A1</f>
        <v>บริษัท สโตนวัน จำกัด (มหาชน)</v>
      </c>
      <c r="B51" s="4"/>
      <c r="C51" s="172"/>
      <c r="D51" s="172"/>
      <c r="E51" s="28"/>
      <c r="F51" s="28"/>
      <c r="G51" s="3"/>
      <c r="H51" s="3"/>
      <c r="I51" s="3"/>
      <c r="J51" s="28"/>
      <c r="K51" s="3"/>
      <c r="L51" s="3"/>
      <c r="M51" s="3"/>
    </row>
    <row r="52" spans="1:13" ht="21.75" customHeight="1" x14ac:dyDescent="0.4">
      <c r="A52" s="4" t="s">
        <v>113</v>
      </c>
      <c r="B52" s="4"/>
      <c r="C52" s="172"/>
      <c r="D52" s="172"/>
      <c r="E52" s="28"/>
      <c r="F52" s="28"/>
      <c r="G52" s="3"/>
      <c r="H52" s="3"/>
      <c r="I52" s="3"/>
      <c r="J52" s="28"/>
      <c r="K52" s="3"/>
      <c r="L52" s="3"/>
      <c r="M52" s="3"/>
    </row>
    <row r="53" spans="1:13" ht="21.75" customHeight="1" x14ac:dyDescent="0.4">
      <c r="A53" s="5" t="str">
        <f>A3</f>
        <v>ณ วันที่ 30 กันยายน พ.ศ. 2566</v>
      </c>
      <c r="B53" s="5"/>
      <c r="C53" s="6"/>
      <c r="D53" s="6"/>
      <c r="E53" s="7"/>
      <c r="F53" s="7"/>
      <c r="G53" s="8"/>
      <c r="H53" s="8"/>
      <c r="I53" s="8"/>
      <c r="J53" s="7"/>
      <c r="K53" s="8"/>
      <c r="L53" s="8"/>
      <c r="M53" s="8"/>
    </row>
    <row r="54" spans="1:13" ht="20.25" customHeight="1" x14ac:dyDescent="0.4"/>
    <row r="55" spans="1:13" ht="21" customHeight="1" x14ac:dyDescent="0.4">
      <c r="A55" s="4"/>
      <c r="B55" s="4"/>
      <c r="C55" s="172"/>
      <c r="D55" s="172"/>
      <c r="E55" s="28"/>
      <c r="F55" s="28"/>
      <c r="G55" s="175" t="s">
        <v>2</v>
      </c>
      <c r="H55" s="176"/>
      <c r="I55" s="176"/>
      <c r="J55" s="28"/>
      <c r="K55" s="175" t="s">
        <v>3</v>
      </c>
      <c r="L55" s="176"/>
      <c r="M55" s="176"/>
    </row>
    <row r="56" spans="1:13" ht="21" customHeight="1" x14ac:dyDescent="0.4">
      <c r="A56" s="4"/>
      <c r="B56" s="4"/>
      <c r="C56" s="172"/>
      <c r="D56" s="172"/>
      <c r="E56" s="28"/>
      <c r="F56" s="28"/>
      <c r="G56" s="9" t="s">
        <v>4</v>
      </c>
      <c r="H56" s="10"/>
      <c r="I56" s="9" t="s">
        <v>5</v>
      </c>
      <c r="J56" s="28"/>
      <c r="K56" s="9" t="s">
        <v>4</v>
      </c>
      <c r="L56" s="10"/>
      <c r="M56" s="9" t="s">
        <v>5</v>
      </c>
    </row>
    <row r="57" spans="1:13" ht="21" customHeight="1" x14ac:dyDescent="0.4">
      <c r="A57" s="4"/>
      <c r="B57" s="4"/>
      <c r="C57" s="172"/>
      <c r="D57" s="172"/>
      <c r="E57" s="28"/>
      <c r="F57" s="28"/>
      <c r="G57" s="9" t="s">
        <v>157</v>
      </c>
      <c r="H57" s="10"/>
      <c r="I57" s="9" t="s">
        <v>6</v>
      </c>
      <c r="J57" s="28"/>
      <c r="K57" s="9" t="s">
        <v>157</v>
      </c>
      <c r="L57" s="10"/>
      <c r="M57" s="10" t="s">
        <v>6</v>
      </c>
    </row>
    <row r="58" spans="1:13" s="70" customFormat="1" ht="21" customHeight="1" x14ac:dyDescent="0.4">
      <c r="A58" s="69"/>
      <c r="B58" s="69"/>
      <c r="C58" s="69"/>
      <c r="D58" s="69"/>
      <c r="F58" s="64"/>
      <c r="G58" s="65" t="s">
        <v>126</v>
      </c>
      <c r="H58" s="65"/>
      <c r="I58" s="65" t="s">
        <v>8</v>
      </c>
      <c r="J58" s="64"/>
      <c r="K58" s="65" t="s">
        <v>126</v>
      </c>
      <c r="L58" s="65"/>
      <c r="M58" s="65" t="s">
        <v>8</v>
      </c>
    </row>
    <row r="59" spans="1:13" ht="21" customHeight="1" x14ac:dyDescent="0.4">
      <c r="A59" s="4"/>
      <c r="B59" s="4"/>
      <c r="C59" s="172"/>
      <c r="D59" s="172"/>
      <c r="E59" s="68" t="s">
        <v>7</v>
      </c>
      <c r="F59" s="28"/>
      <c r="G59" s="66" t="s">
        <v>135</v>
      </c>
      <c r="H59" s="3"/>
      <c r="I59" s="66" t="s">
        <v>135</v>
      </c>
      <c r="J59" s="28"/>
      <c r="K59" s="66" t="s">
        <v>135</v>
      </c>
      <c r="L59" s="3"/>
      <c r="M59" s="66" t="s">
        <v>135</v>
      </c>
    </row>
    <row r="60" spans="1:13" ht="21" customHeight="1" x14ac:dyDescent="0.4">
      <c r="A60" s="4" t="s">
        <v>145</v>
      </c>
      <c r="B60" s="4"/>
      <c r="C60" s="172"/>
      <c r="D60" s="172"/>
      <c r="E60" s="20"/>
      <c r="F60" s="20"/>
      <c r="G60" s="34"/>
      <c r="H60" s="31"/>
      <c r="I60" s="35"/>
      <c r="J60" s="33"/>
      <c r="K60" s="34"/>
      <c r="L60" s="31"/>
      <c r="M60" s="35"/>
    </row>
    <row r="61" spans="1:13" ht="4.5" customHeight="1" x14ac:dyDescent="0.4">
      <c r="A61" s="2"/>
      <c r="B61" s="19"/>
      <c r="C61" s="19"/>
      <c r="D61" s="19"/>
      <c r="E61" s="20"/>
      <c r="F61" s="20"/>
      <c r="G61" s="12"/>
      <c r="H61" s="3"/>
      <c r="I61" s="3"/>
      <c r="J61" s="20"/>
      <c r="K61" s="12"/>
      <c r="L61" s="3"/>
      <c r="M61" s="3"/>
    </row>
    <row r="62" spans="1:13" ht="21" customHeight="1" x14ac:dyDescent="0.4">
      <c r="A62" s="2" t="s">
        <v>29</v>
      </c>
      <c r="B62" s="19"/>
      <c r="C62" s="19"/>
      <c r="D62" s="19"/>
      <c r="E62" s="20"/>
      <c r="F62" s="20"/>
      <c r="G62" s="34"/>
      <c r="H62" s="31"/>
      <c r="I62" s="35"/>
      <c r="J62" s="33"/>
      <c r="K62" s="34"/>
      <c r="L62" s="31"/>
      <c r="M62" s="35"/>
    </row>
    <row r="63" spans="1:13" ht="4.5" customHeight="1" x14ac:dyDescent="0.4">
      <c r="A63" s="2"/>
      <c r="B63" s="19"/>
      <c r="C63" s="19"/>
      <c r="D63" s="19"/>
      <c r="E63" s="20"/>
      <c r="F63" s="20"/>
      <c r="G63" s="32"/>
      <c r="H63" s="31"/>
      <c r="I63" s="31"/>
      <c r="J63" s="33"/>
      <c r="K63" s="32"/>
      <c r="L63" s="31"/>
      <c r="M63" s="31"/>
    </row>
    <row r="64" spans="1:13" ht="18.75" x14ac:dyDescent="0.4">
      <c r="A64" s="19" t="s">
        <v>134</v>
      </c>
      <c r="B64" s="19"/>
      <c r="C64" s="19"/>
      <c r="E64" s="20">
        <v>15.1</v>
      </c>
      <c r="F64" s="20"/>
      <c r="G64" s="38">
        <v>4000000</v>
      </c>
      <c r="H64" s="31"/>
      <c r="I64" s="31">
        <v>0</v>
      </c>
      <c r="J64" s="33"/>
      <c r="K64" s="38">
        <v>0</v>
      </c>
      <c r="L64" s="31"/>
      <c r="M64" s="31">
        <v>0</v>
      </c>
    </row>
    <row r="65" spans="1:13" ht="21" customHeight="1" x14ac:dyDescent="0.4">
      <c r="A65" s="19" t="s">
        <v>30</v>
      </c>
      <c r="B65" s="19"/>
      <c r="C65" s="19"/>
      <c r="D65" s="19"/>
      <c r="E65" s="73">
        <v>16</v>
      </c>
      <c r="F65" s="20"/>
      <c r="G65" s="34">
        <v>30284408</v>
      </c>
      <c r="H65" s="31"/>
      <c r="I65" s="57">
        <v>28462256</v>
      </c>
      <c r="J65" s="20"/>
      <c r="K65" s="13">
        <v>36589998</v>
      </c>
      <c r="L65" s="3"/>
      <c r="M65" s="57">
        <v>30061470</v>
      </c>
    </row>
    <row r="66" spans="1:13" ht="21" customHeight="1" x14ac:dyDescent="0.4">
      <c r="A66" s="19" t="s">
        <v>128</v>
      </c>
      <c r="B66" s="19"/>
      <c r="C66" s="19"/>
      <c r="D66" s="19"/>
      <c r="F66" s="20"/>
      <c r="G66" s="30"/>
      <c r="H66" s="31"/>
      <c r="I66" s="58"/>
      <c r="J66" s="20"/>
      <c r="K66" s="13"/>
      <c r="L66" s="3"/>
      <c r="M66" s="58"/>
    </row>
    <row r="67" spans="1:13" ht="21" customHeight="1" x14ac:dyDescent="0.4">
      <c r="A67" s="19"/>
      <c r="B67" s="14" t="s">
        <v>116</v>
      </c>
      <c r="C67" s="19"/>
      <c r="D67" s="19"/>
      <c r="E67" s="74" t="s">
        <v>178</v>
      </c>
      <c r="F67" s="20"/>
      <c r="G67" s="34">
        <v>5388149</v>
      </c>
      <c r="H67" s="31"/>
      <c r="I67" s="57">
        <v>4934241</v>
      </c>
      <c r="J67" s="20"/>
      <c r="K67" s="13">
        <v>0</v>
      </c>
      <c r="L67" s="3"/>
      <c r="M67" s="57">
        <v>0</v>
      </c>
    </row>
    <row r="68" spans="1:13" ht="21" customHeight="1" x14ac:dyDescent="0.4">
      <c r="A68" s="16" t="s">
        <v>31</v>
      </c>
      <c r="B68" s="16"/>
      <c r="C68" s="19"/>
      <c r="D68" s="19"/>
      <c r="E68" s="20"/>
      <c r="F68" s="20"/>
      <c r="G68" s="34"/>
      <c r="H68" s="35"/>
      <c r="I68" s="57"/>
      <c r="J68" s="20"/>
      <c r="K68" s="13"/>
      <c r="L68" s="15"/>
      <c r="M68" s="57"/>
    </row>
    <row r="69" spans="1:13" ht="21" customHeight="1" x14ac:dyDescent="0.4">
      <c r="A69" s="16"/>
      <c r="B69" s="16" t="s">
        <v>122</v>
      </c>
      <c r="C69" s="19"/>
      <c r="D69" s="19"/>
      <c r="E69" s="20">
        <v>17</v>
      </c>
      <c r="F69" s="20"/>
      <c r="G69" s="34">
        <v>11661467</v>
      </c>
      <c r="H69" s="31"/>
      <c r="I69" s="57">
        <v>13050348</v>
      </c>
      <c r="J69" s="20"/>
      <c r="K69" s="13">
        <v>8895452</v>
      </c>
      <c r="L69" s="3"/>
      <c r="M69" s="57">
        <v>7690063</v>
      </c>
    </row>
    <row r="70" spans="1:13" ht="21" customHeight="1" x14ac:dyDescent="0.4">
      <c r="A70" s="16" t="s">
        <v>32</v>
      </c>
      <c r="B70" s="16"/>
      <c r="C70" s="19"/>
      <c r="D70" s="19"/>
      <c r="E70" s="20"/>
      <c r="F70" s="20"/>
      <c r="G70" s="30">
        <v>4918007</v>
      </c>
      <c r="H70" s="31"/>
      <c r="I70" s="57">
        <v>3475987</v>
      </c>
      <c r="J70" s="20"/>
      <c r="K70" s="13">
        <v>4918007</v>
      </c>
      <c r="L70" s="3"/>
      <c r="M70" s="57">
        <v>2391449</v>
      </c>
    </row>
    <row r="71" spans="1:13" ht="21" customHeight="1" x14ac:dyDescent="0.4">
      <c r="A71" s="19" t="s">
        <v>33</v>
      </c>
      <c r="B71" s="19"/>
      <c r="C71" s="19"/>
      <c r="D71" s="19"/>
      <c r="E71" s="20"/>
      <c r="F71" s="20"/>
      <c r="G71" s="40">
        <v>1480054</v>
      </c>
      <c r="H71" s="31"/>
      <c r="I71" s="58">
        <v>1185400</v>
      </c>
      <c r="J71" s="20"/>
      <c r="K71" s="59">
        <v>1236704</v>
      </c>
      <c r="L71" s="3"/>
      <c r="M71" s="60">
        <v>929876</v>
      </c>
    </row>
    <row r="72" spans="1:13" ht="4.5" customHeight="1" x14ac:dyDescent="0.4">
      <c r="A72" s="2"/>
      <c r="B72" s="19"/>
      <c r="C72" s="19"/>
      <c r="D72" s="19"/>
      <c r="E72" s="20"/>
      <c r="F72" s="20"/>
      <c r="G72" s="32"/>
      <c r="H72" s="31"/>
      <c r="I72" s="49"/>
      <c r="J72" s="33"/>
      <c r="K72" s="32"/>
      <c r="L72" s="31"/>
      <c r="M72" s="31"/>
    </row>
    <row r="73" spans="1:13" ht="21" customHeight="1" x14ac:dyDescent="0.4">
      <c r="A73" s="2" t="s">
        <v>34</v>
      </c>
      <c r="B73" s="19"/>
      <c r="C73" s="19"/>
      <c r="D73" s="19"/>
      <c r="E73" s="20"/>
      <c r="F73" s="20"/>
      <c r="G73" s="29">
        <f>SUM(G64:G72)</f>
        <v>57732085</v>
      </c>
      <c r="H73" s="47"/>
      <c r="I73" s="62">
        <f t="shared" ref="I73:M73" si="0">SUM(I64:I72)</f>
        <v>51108232</v>
      </c>
      <c r="J73" s="47"/>
      <c r="K73" s="29">
        <f t="shared" si="0"/>
        <v>51640161</v>
      </c>
      <c r="L73" s="47"/>
      <c r="M73" s="62">
        <f t="shared" si="0"/>
        <v>41072858</v>
      </c>
    </row>
    <row r="74" spans="1:13" ht="21" customHeight="1" x14ac:dyDescent="0.4">
      <c r="A74" s="2"/>
      <c r="B74" s="19"/>
      <c r="C74" s="19"/>
      <c r="D74" s="19"/>
      <c r="E74" s="20"/>
      <c r="F74" s="20"/>
      <c r="G74" s="32"/>
      <c r="H74" s="31"/>
      <c r="I74" s="31"/>
      <c r="J74" s="33"/>
      <c r="K74" s="32"/>
      <c r="L74" s="31"/>
      <c r="M74" s="31"/>
    </row>
    <row r="75" spans="1:13" ht="21" customHeight="1" x14ac:dyDescent="0.4">
      <c r="A75" s="2" t="s">
        <v>35</v>
      </c>
      <c r="B75" s="19"/>
      <c r="C75" s="19"/>
      <c r="D75" s="19"/>
      <c r="E75" s="20"/>
      <c r="F75" s="20"/>
      <c r="G75" s="34"/>
      <c r="H75" s="31"/>
      <c r="I75" s="35"/>
      <c r="J75" s="33"/>
      <c r="K75" s="34"/>
      <c r="L75" s="31"/>
      <c r="M75" s="35"/>
    </row>
    <row r="76" spans="1:13" ht="4.5" customHeight="1" x14ac:dyDescent="0.4">
      <c r="A76" s="2"/>
      <c r="B76" s="19"/>
      <c r="C76" s="19"/>
      <c r="D76" s="19"/>
      <c r="E76" s="20"/>
      <c r="F76" s="20"/>
      <c r="G76" s="32"/>
      <c r="H76" s="31"/>
      <c r="I76" s="31"/>
      <c r="J76" s="33"/>
      <c r="K76" s="32"/>
      <c r="L76" s="31"/>
      <c r="M76" s="31"/>
    </row>
    <row r="77" spans="1:13" ht="21" customHeight="1" x14ac:dyDescent="0.4">
      <c r="A77" s="19" t="s">
        <v>128</v>
      </c>
      <c r="B77" s="19"/>
      <c r="C77" s="19"/>
      <c r="D77" s="19"/>
      <c r="E77" s="20">
        <v>15.2</v>
      </c>
      <c r="F77" s="20"/>
      <c r="G77" s="34">
        <v>13550507</v>
      </c>
      <c r="H77" s="31"/>
      <c r="I77" s="57">
        <v>6065759</v>
      </c>
      <c r="J77" s="20"/>
      <c r="K77" s="13">
        <v>0</v>
      </c>
      <c r="L77" s="3"/>
      <c r="M77" s="57">
        <v>0</v>
      </c>
    </row>
    <row r="78" spans="1:13" ht="21" customHeight="1" x14ac:dyDescent="0.4">
      <c r="A78" s="19" t="s">
        <v>121</v>
      </c>
      <c r="B78" s="19"/>
      <c r="C78" s="19"/>
      <c r="D78" s="19"/>
      <c r="E78" s="20">
        <v>17</v>
      </c>
      <c r="F78" s="20"/>
      <c r="G78" s="30">
        <v>15120306</v>
      </c>
      <c r="H78" s="31"/>
      <c r="I78" s="58">
        <v>17200157</v>
      </c>
      <c r="J78" s="20"/>
      <c r="K78" s="53">
        <v>9413912</v>
      </c>
      <c r="L78" s="3"/>
      <c r="M78" s="58">
        <v>16082271</v>
      </c>
    </row>
    <row r="79" spans="1:13" ht="21" customHeight="1" x14ac:dyDescent="0.4">
      <c r="A79" s="19" t="s">
        <v>36</v>
      </c>
      <c r="B79" s="19"/>
      <c r="C79" s="19"/>
      <c r="D79" s="19"/>
      <c r="E79" s="20">
        <v>18</v>
      </c>
      <c r="F79" s="20"/>
      <c r="G79" s="30">
        <v>23010156</v>
      </c>
      <c r="H79" s="31"/>
      <c r="I79" s="58">
        <v>24750103</v>
      </c>
      <c r="J79" s="20"/>
      <c r="K79" s="53">
        <v>17640204</v>
      </c>
      <c r="L79" s="3"/>
      <c r="M79" s="58">
        <v>19730712</v>
      </c>
    </row>
    <row r="80" spans="1:13" ht="21" customHeight="1" x14ac:dyDescent="0.4">
      <c r="A80" s="19" t="s">
        <v>129</v>
      </c>
      <c r="B80" s="19"/>
      <c r="C80" s="19"/>
      <c r="D80" s="19"/>
      <c r="E80" s="20"/>
      <c r="F80" s="20"/>
      <c r="G80" s="29">
        <v>1524880</v>
      </c>
      <c r="H80" s="31"/>
      <c r="I80" s="60">
        <v>1767088</v>
      </c>
      <c r="J80" s="20"/>
      <c r="K80" s="55">
        <v>0</v>
      </c>
      <c r="L80" s="3"/>
      <c r="M80" s="60">
        <v>0</v>
      </c>
    </row>
    <row r="81" spans="1:13" ht="4.5" customHeight="1" x14ac:dyDescent="0.4">
      <c r="A81" s="2"/>
      <c r="B81" s="19"/>
      <c r="C81" s="19"/>
      <c r="D81" s="19"/>
      <c r="E81" s="20"/>
      <c r="F81" s="20"/>
      <c r="G81" s="34"/>
      <c r="H81" s="31"/>
      <c r="I81" s="35">
        <v>0</v>
      </c>
      <c r="J81" s="33"/>
      <c r="K81" s="34">
        <v>0</v>
      </c>
      <c r="L81" s="31"/>
      <c r="M81" s="35">
        <v>0</v>
      </c>
    </row>
    <row r="82" spans="1:13" ht="21" customHeight="1" x14ac:dyDescent="0.4">
      <c r="A82" s="2" t="s">
        <v>37</v>
      </c>
      <c r="B82" s="19"/>
      <c r="C82" s="19"/>
      <c r="D82" s="19"/>
      <c r="E82" s="20"/>
      <c r="F82" s="20"/>
      <c r="G82" s="29">
        <f>SUM(G77:G80)</f>
        <v>53205849</v>
      </c>
      <c r="H82" s="31"/>
      <c r="I82" s="46">
        <f>SUM(I77:I81)</f>
        <v>49783107</v>
      </c>
      <c r="J82" s="33"/>
      <c r="K82" s="29">
        <f>SUM(K77:K81)</f>
        <v>27054116</v>
      </c>
      <c r="L82" s="31"/>
      <c r="M82" s="36">
        <f>SUM(M77:M81)</f>
        <v>35812983</v>
      </c>
    </row>
    <row r="83" spans="1:13" ht="4.5" customHeight="1" x14ac:dyDescent="0.4">
      <c r="A83" s="2"/>
      <c r="B83" s="19"/>
      <c r="C83" s="19"/>
      <c r="D83" s="19"/>
      <c r="E83" s="20"/>
      <c r="F83" s="20"/>
      <c r="G83" s="32"/>
      <c r="H83" s="31"/>
      <c r="I83" s="31"/>
      <c r="J83" s="33"/>
      <c r="K83" s="32"/>
      <c r="L83" s="31"/>
      <c r="M83" s="31"/>
    </row>
    <row r="84" spans="1:13" ht="21" customHeight="1" x14ac:dyDescent="0.4">
      <c r="A84" s="2" t="s">
        <v>38</v>
      </c>
      <c r="B84" s="19"/>
      <c r="C84" s="19"/>
      <c r="D84" s="19"/>
      <c r="E84" s="20"/>
      <c r="F84" s="20"/>
      <c r="G84" s="29">
        <f>G82+G73</f>
        <v>110937934</v>
      </c>
      <c r="H84" s="31"/>
      <c r="I84" s="36">
        <f>I82+I73</f>
        <v>100891339</v>
      </c>
      <c r="J84" s="33"/>
      <c r="K84" s="29">
        <f>K82+K73</f>
        <v>78694277</v>
      </c>
      <c r="L84" s="31"/>
      <c r="M84" s="36">
        <f>M82+M73</f>
        <v>76885841</v>
      </c>
    </row>
    <row r="85" spans="1:13" ht="24" customHeight="1" x14ac:dyDescent="0.4">
      <c r="A85" s="21"/>
      <c r="B85" s="19"/>
      <c r="C85" s="19"/>
      <c r="D85" s="19"/>
      <c r="E85" s="20"/>
      <c r="F85" s="20"/>
      <c r="G85" s="31"/>
      <c r="H85" s="31"/>
      <c r="I85" s="31"/>
      <c r="J85" s="33"/>
      <c r="K85" s="31"/>
      <c r="L85" s="31"/>
      <c r="M85" s="31"/>
    </row>
    <row r="86" spans="1:13" ht="22.5" customHeight="1" x14ac:dyDescent="0.4">
      <c r="A86" s="21"/>
      <c r="B86" s="19"/>
      <c r="C86" s="19"/>
      <c r="D86" s="19"/>
      <c r="E86" s="20"/>
      <c r="F86" s="20"/>
      <c r="G86" s="31"/>
      <c r="H86" s="31"/>
      <c r="I86" s="31"/>
      <c r="J86" s="33"/>
      <c r="K86" s="31"/>
      <c r="L86" s="31"/>
      <c r="M86" s="31"/>
    </row>
    <row r="87" spans="1:13" ht="21" customHeight="1" x14ac:dyDescent="0.4">
      <c r="A87" s="21"/>
      <c r="B87" s="19"/>
      <c r="C87" s="19"/>
      <c r="D87" s="19"/>
      <c r="E87" s="20"/>
      <c r="F87" s="20"/>
      <c r="G87" s="31"/>
      <c r="H87" s="31"/>
      <c r="I87" s="31"/>
      <c r="J87" s="33"/>
      <c r="K87" s="31"/>
      <c r="L87" s="31"/>
      <c r="M87" s="31"/>
    </row>
    <row r="88" spans="1:13" ht="21" customHeight="1" x14ac:dyDescent="0.4">
      <c r="A88" s="21"/>
      <c r="B88" s="19"/>
      <c r="C88" s="19"/>
      <c r="D88" s="19"/>
      <c r="E88" s="20"/>
      <c r="F88" s="20"/>
      <c r="G88" s="3"/>
      <c r="H88" s="3"/>
      <c r="I88" s="3"/>
      <c r="J88" s="20"/>
      <c r="K88" s="3"/>
      <c r="L88" s="3"/>
      <c r="M88" s="3"/>
    </row>
    <row r="89" spans="1:13" ht="21" customHeight="1" x14ac:dyDescent="0.4">
      <c r="A89" s="21"/>
      <c r="B89" s="19"/>
      <c r="C89" s="19"/>
      <c r="D89" s="19"/>
      <c r="E89" s="20"/>
      <c r="F89" s="20"/>
      <c r="G89" s="3"/>
      <c r="H89" s="3"/>
      <c r="I89" s="3"/>
      <c r="J89" s="20"/>
      <c r="K89" s="3"/>
      <c r="L89" s="3"/>
      <c r="M89" s="3"/>
    </row>
    <row r="90" spans="1:13" ht="21" customHeight="1" x14ac:dyDescent="0.4">
      <c r="A90" s="21"/>
      <c r="B90" s="19"/>
      <c r="C90" s="19"/>
      <c r="D90" s="19"/>
      <c r="E90" s="20"/>
      <c r="F90" s="20"/>
      <c r="G90" s="3"/>
      <c r="H90" s="3"/>
      <c r="I90" s="3"/>
      <c r="J90" s="20"/>
      <c r="K90" s="3"/>
      <c r="L90" s="3"/>
      <c r="M90" s="3"/>
    </row>
    <row r="91" spans="1:13" ht="21" customHeight="1" x14ac:dyDescent="0.4">
      <c r="A91" s="21"/>
      <c r="B91" s="19"/>
      <c r="C91" s="19"/>
      <c r="D91" s="19"/>
      <c r="E91" s="20"/>
      <c r="F91" s="20"/>
      <c r="G91" s="3"/>
      <c r="H91" s="3"/>
      <c r="I91" s="3"/>
      <c r="J91" s="20"/>
      <c r="K91" s="3"/>
      <c r="L91" s="3"/>
      <c r="M91" s="3"/>
    </row>
    <row r="92" spans="1:13" ht="21" customHeight="1" x14ac:dyDescent="0.4">
      <c r="A92" s="21"/>
      <c r="B92" s="19"/>
      <c r="C92" s="19"/>
      <c r="D92" s="19"/>
      <c r="E92" s="20"/>
      <c r="F92" s="20"/>
      <c r="G92" s="3"/>
      <c r="H92" s="3"/>
      <c r="I92" s="3"/>
      <c r="J92" s="20"/>
      <c r="K92" s="3"/>
      <c r="L92" s="3"/>
      <c r="M92" s="3"/>
    </row>
    <row r="93" spans="1:13" ht="21" customHeight="1" x14ac:dyDescent="0.4">
      <c r="A93" s="21"/>
      <c r="B93" s="19"/>
      <c r="C93" s="19"/>
      <c r="D93" s="19"/>
      <c r="E93" s="20"/>
      <c r="F93" s="20"/>
      <c r="G93" s="3"/>
      <c r="H93" s="3"/>
      <c r="I93" s="3"/>
      <c r="J93" s="20"/>
      <c r="K93" s="3"/>
      <c r="L93" s="3"/>
      <c r="M93" s="3"/>
    </row>
    <row r="94" spans="1:13" ht="21" customHeight="1" x14ac:dyDescent="0.4">
      <c r="A94" s="21"/>
      <c r="B94" s="19"/>
      <c r="C94" s="19"/>
      <c r="D94" s="19"/>
      <c r="E94" s="20"/>
      <c r="F94" s="20"/>
      <c r="G94" s="3"/>
      <c r="H94" s="3"/>
      <c r="I94" s="3"/>
      <c r="J94" s="20"/>
      <c r="K94" s="3"/>
      <c r="L94" s="3"/>
      <c r="M94" s="3"/>
    </row>
    <row r="95" spans="1:13" ht="21" customHeight="1" x14ac:dyDescent="0.4">
      <c r="A95" s="21"/>
      <c r="B95" s="19"/>
      <c r="C95" s="19"/>
      <c r="D95" s="19"/>
      <c r="E95" s="20"/>
      <c r="F95" s="20"/>
      <c r="G95" s="3"/>
      <c r="H95" s="3"/>
      <c r="I95" s="3"/>
      <c r="J95" s="20"/>
      <c r="K95" s="3"/>
      <c r="L95" s="3"/>
      <c r="M95" s="3"/>
    </row>
    <row r="96" spans="1:13" ht="21" customHeight="1" x14ac:dyDescent="0.4">
      <c r="A96" s="21"/>
      <c r="B96" s="19"/>
      <c r="C96" s="19"/>
      <c r="D96" s="19"/>
      <c r="E96" s="20"/>
      <c r="F96" s="20"/>
      <c r="G96" s="3"/>
      <c r="H96" s="3"/>
      <c r="I96" s="3"/>
      <c r="J96" s="20"/>
      <c r="K96" s="3"/>
      <c r="L96" s="3"/>
      <c r="M96" s="3"/>
    </row>
    <row r="97" spans="1:13" ht="21" customHeight="1" x14ac:dyDescent="0.4">
      <c r="A97" s="21"/>
      <c r="B97" s="19"/>
      <c r="C97" s="19"/>
      <c r="D97" s="19"/>
      <c r="E97" s="20"/>
      <c r="F97" s="20"/>
      <c r="G97" s="3"/>
      <c r="H97" s="3"/>
      <c r="I97" s="3"/>
      <c r="J97" s="20"/>
      <c r="K97" s="3"/>
      <c r="L97" s="3"/>
      <c r="M97" s="3"/>
    </row>
    <row r="98" spans="1:13" ht="22.15" customHeight="1" x14ac:dyDescent="0.4">
      <c r="A98" s="22" t="str">
        <f>+A50</f>
        <v>หมายเหตุประกอบข้อมูลทางการเงินระหว่างกาลในหน้า 11 ถึง 28 เป็นส่วนหนึ่งของข้อมูลทางการเงินระหว่างกาลนี้</v>
      </c>
      <c r="B98" s="23"/>
      <c r="C98" s="23"/>
      <c r="D98" s="23"/>
      <c r="E98" s="24"/>
      <c r="F98" s="24"/>
      <c r="G98" s="8"/>
      <c r="H98" s="8"/>
      <c r="I98" s="8"/>
      <c r="J98" s="24"/>
      <c r="K98" s="8"/>
      <c r="L98" s="8"/>
      <c r="M98" s="8"/>
    </row>
    <row r="99" spans="1:13" ht="21.75" customHeight="1" x14ac:dyDescent="0.4">
      <c r="A99" s="4" t="str">
        <f>A1</f>
        <v>บริษัท สโตนวัน จำกัด (มหาชน)</v>
      </c>
      <c r="B99" s="4"/>
      <c r="C99" s="172"/>
      <c r="D99" s="172"/>
      <c r="E99" s="28"/>
      <c r="F99" s="28"/>
      <c r="G99" s="3"/>
      <c r="H99" s="3"/>
      <c r="I99" s="3"/>
      <c r="J99" s="28"/>
      <c r="K99" s="3"/>
      <c r="L99" s="3"/>
      <c r="M99" s="3"/>
    </row>
    <row r="100" spans="1:13" ht="21.75" customHeight="1" x14ac:dyDescent="0.4">
      <c r="A100" s="4" t="s">
        <v>113</v>
      </c>
      <c r="B100" s="4"/>
      <c r="C100" s="172"/>
      <c r="D100" s="172"/>
      <c r="E100" s="28"/>
      <c r="F100" s="28"/>
      <c r="G100" s="3"/>
      <c r="H100" s="3"/>
      <c r="I100" s="3"/>
      <c r="J100" s="28"/>
      <c r="K100" s="3"/>
      <c r="L100" s="3"/>
      <c r="M100" s="3"/>
    </row>
    <row r="101" spans="1:13" ht="21.75" customHeight="1" x14ac:dyDescent="0.4">
      <c r="A101" s="5" t="str">
        <f>+A3</f>
        <v>ณ วันที่ 30 กันยายน พ.ศ. 2566</v>
      </c>
      <c r="B101" s="5"/>
      <c r="C101" s="6"/>
      <c r="D101" s="6"/>
      <c r="E101" s="7"/>
      <c r="F101" s="7"/>
      <c r="G101" s="8"/>
      <c r="H101" s="8"/>
      <c r="I101" s="8"/>
      <c r="J101" s="7"/>
      <c r="K101" s="8"/>
      <c r="L101" s="8"/>
      <c r="M101" s="8"/>
    </row>
    <row r="102" spans="1:13" ht="20.25" customHeight="1" x14ac:dyDescent="0.4"/>
    <row r="103" spans="1:13" ht="20.25" customHeight="1" x14ac:dyDescent="0.4">
      <c r="A103" s="4"/>
      <c r="B103" s="4"/>
      <c r="C103" s="172"/>
      <c r="D103" s="172"/>
      <c r="E103" s="28"/>
      <c r="F103" s="28"/>
      <c r="G103" s="175" t="s">
        <v>2</v>
      </c>
      <c r="H103" s="176"/>
      <c r="I103" s="176"/>
      <c r="J103" s="28"/>
      <c r="K103" s="175" t="s">
        <v>3</v>
      </c>
      <c r="L103" s="176"/>
      <c r="M103" s="176"/>
    </row>
    <row r="104" spans="1:13" ht="21" customHeight="1" x14ac:dyDescent="0.4">
      <c r="A104" s="4"/>
      <c r="B104" s="4"/>
      <c r="C104" s="172"/>
      <c r="D104" s="172"/>
      <c r="E104" s="28"/>
      <c r="F104" s="28"/>
      <c r="G104" s="9" t="s">
        <v>4</v>
      </c>
      <c r="H104" s="10"/>
      <c r="I104" s="9" t="s">
        <v>5</v>
      </c>
      <c r="J104" s="28"/>
      <c r="K104" s="9" t="s">
        <v>4</v>
      </c>
      <c r="L104" s="10"/>
      <c r="M104" s="9" t="s">
        <v>5</v>
      </c>
    </row>
    <row r="105" spans="1:13" ht="21" customHeight="1" x14ac:dyDescent="0.4">
      <c r="A105" s="4"/>
      <c r="B105" s="4"/>
      <c r="C105" s="172"/>
      <c r="D105" s="172"/>
      <c r="E105" s="28"/>
      <c r="F105" s="28"/>
      <c r="G105" s="9" t="s">
        <v>157</v>
      </c>
      <c r="H105" s="10"/>
      <c r="I105" s="9" t="s">
        <v>6</v>
      </c>
      <c r="J105" s="28"/>
      <c r="K105" s="9" t="s">
        <v>157</v>
      </c>
      <c r="L105" s="10"/>
      <c r="M105" s="9" t="s">
        <v>6</v>
      </c>
    </row>
    <row r="106" spans="1:13" ht="21" customHeight="1" x14ac:dyDescent="0.4">
      <c r="A106" s="172"/>
      <c r="B106" s="172"/>
      <c r="C106" s="172"/>
      <c r="D106" s="172"/>
      <c r="E106" s="172"/>
      <c r="F106" s="11"/>
      <c r="G106" s="65" t="s">
        <v>126</v>
      </c>
      <c r="H106" s="10"/>
      <c r="I106" s="65" t="s">
        <v>8</v>
      </c>
      <c r="J106" s="11"/>
      <c r="K106" s="65" t="s">
        <v>126</v>
      </c>
      <c r="L106" s="10"/>
      <c r="M106" s="65" t="s">
        <v>8</v>
      </c>
    </row>
    <row r="107" spans="1:13" ht="20.25" customHeight="1" x14ac:dyDescent="0.4">
      <c r="A107" s="4"/>
      <c r="B107" s="4"/>
      <c r="C107" s="172"/>
      <c r="D107" s="172"/>
      <c r="E107" s="68" t="s">
        <v>7</v>
      </c>
      <c r="F107" s="28"/>
      <c r="G107" s="66" t="s">
        <v>135</v>
      </c>
      <c r="H107" s="3"/>
      <c r="I107" s="66" t="s">
        <v>135</v>
      </c>
      <c r="J107" s="28"/>
      <c r="K107" s="66" t="s">
        <v>135</v>
      </c>
      <c r="L107" s="3"/>
      <c r="M107" s="66" t="s">
        <v>135</v>
      </c>
    </row>
    <row r="108" spans="1:13" ht="20.25" customHeight="1" x14ac:dyDescent="0.4">
      <c r="A108" s="4" t="s">
        <v>148</v>
      </c>
      <c r="B108" s="4"/>
      <c r="C108" s="172"/>
      <c r="D108" s="172"/>
      <c r="E108" s="20"/>
      <c r="F108" s="20"/>
      <c r="G108" s="13"/>
      <c r="H108" s="15"/>
      <c r="I108" s="15"/>
      <c r="J108" s="20"/>
      <c r="K108" s="13"/>
      <c r="L108" s="15"/>
      <c r="M108" s="15"/>
    </row>
    <row r="109" spans="1:13" ht="7.5" customHeight="1" x14ac:dyDescent="0.4">
      <c r="A109" s="21"/>
      <c r="B109" s="19"/>
      <c r="C109" s="19"/>
      <c r="D109" s="19"/>
      <c r="E109" s="20"/>
      <c r="F109" s="20"/>
      <c r="G109" s="12"/>
      <c r="H109" s="3"/>
      <c r="I109" s="3"/>
      <c r="J109" s="20"/>
      <c r="K109" s="12"/>
      <c r="L109" s="3"/>
      <c r="M109" s="3"/>
    </row>
    <row r="110" spans="1:13" ht="21.75" customHeight="1" x14ac:dyDescent="0.4">
      <c r="A110" s="25" t="s">
        <v>39</v>
      </c>
      <c r="B110" s="19"/>
      <c r="C110" s="19"/>
      <c r="D110" s="19"/>
      <c r="E110" s="20"/>
      <c r="F110" s="20"/>
      <c r="G110" s="13"/>
      <c r="H110" s="15"/>
      <c r="I110" s="15"/>
      <c r="J110" s="20"/>
      <c r="K110" s="13"/>
      <c r="L110" s="15"/>
      <c r="M110" s="15"/>
    </row>
    <row r="111" spans="1:13" ht="7.5" customHeight="1" x14ac:dyDescent="0.4">
      <c r="A111" s="19"/>
      <c r="B111" s="19"/>
      <c r="C111" s="19"/>
      <c r="D111" s="19"/>
      <c r="E111" s="20"/>
      <c r="F111" s="20"/>
      <c r="G111" s="12"/>
      <c r="H111" s="3"/>
      <c r="I111" s="3"/>
      <c r="J111" s="20"/>
      <c r="K111" s="12"/>
      <c r="L111" s="3"/>
      <c r="M111" s="3"/>
    </row>
    <row r="112" spans="1:13" ht="21.75" customHeight="1" x14ac:dyDescent="0.4">
      <c r="A112" s="19" t="s">
        <v>40</v>
      </c>
      <c r="B112" s="19"/>
      <c r="C112" s="19"/>
      <c r="D112" s="19"/>
      <c r="E112" s="20"/>
      <c r="F112" s="20"/>
      <c r="G112" s="12"/>
      <c r="H112" s="3"/>
      <c r="I112" s="3"/>
      <c r="J112" s="20"/>
      <c r="K112" s="12"/>
      <c r="L112" s="3"/>
      <c r="M112" s="3"/>
    </row>
    <row r="113" spans="1:13" ht="21.75" customHeight="1" x14ac:dyDescent="0.4">
      <c r="A113" s="19"/>
      <c r="B113" s="19" t="s">
        <v>41</v>
      </c>
      <c r="C113" s="19"/>
      <c r="D113" s="19"/>
      <c r="E113" s="20"/>
      <c r="F113" s="20"/>
      <c r="G113" s="12"/>
      <c r="H113" s="3"/>
      <c r="I113" s="3"/>
      <c r="J113" s="20"/>
      <c r="K113" s="12"/>
      <c r="L113" s="3"/>
      <c r="M113" s="3"/>
    </row>
    <row r="114" spans="1:13" ht="21.75" customHeight="1" x14ac:dyDescent="0.4">
      <c r="A114" s="19"/>
      <c r="B114" s="19"/>
      <c r="C114" s="26" t="s">
        <v>137</v>
      </c>
      <c r="D114" s="19"/>
      <c r="E114" s="20"/>
      <c r="F114" s="20"/>
      <c r="G114" s="32"/>
      <c r="H114" s="31"/>
      <c r="I114" s="31"/>
      <c r="J114" s="33"/>
      <c r="K114" s="32"/>
      <c r="L114" s="31"/>
      <c r="M114" s="31"/>
    </row>
    <row r="115" spans="1:13" ht="21.75" customHeight="1" thickBot="1" x14ac:dyDescent="0.45">
      <c r="A115" s="19"/>
      <c r="B115" s="19"/>
      <c r="C115" s="172"/>
      <c r="D115" s="19" t="s">
        <v>153</v>
      </c>
      <c r="E115" s="20">
        <v>19</v>
      </c>
      <c r="F115" s="20"/>
      <c r="G115" s="41">
        <v>307134600</v>
      </c>
      <c r="H115" s="31"/>
      <c r="I115" s="47"/>
      <c r="J115" s="33"/>
      <c r="K115" s="41">
        <v>307134600</v>
      </c>
      <c r="L115" s="51"/>
      <c r="M115" s="47"/>
    </row>
    <row r="116" spans="1:13" ht="7.5" customHeight="1" thickTop="1" x14ac:dyDescent="0.4">
      <c r="A116" s="19"/>
      <c r="B116" s="19"/>
      <c r="C116" s="19"/>
      <c r="D116" s="19"/>
      <c r="E116" s="20"/>
      <c r="F116" s="20"/>
      <c r="G116" s="32"/>
      <c r="H116" s="31"/>
      <c r="I116" s="51"/>
      <c r="J116" s="33"/>
      <c r="K116" s="32"/>
      <c r="L116" s="31"/>
      <c r="M116" s="31"/>
    </row>
    <row r="117" spans="1:13" ht="21.75" customHeight="1" x14ac:dyDescent="0.4">
      <c r="A117" s="19"/>
      <c r="B117" s="19"/>
      <c r="C117" s="26" t="s">
        <v>151</v>
      </c>
      <c r="D117" s="26"/>
      <c r="E117" s="19"/>
      <c r="F117" s="20"/>
      <c r="G117" s="32"/>
      <c r="H117" s="31"/>
      <c r="I117" s="51"/>
      <c r="J117" s="33"/>
      <c r="K117" s="32"/>
      <c r="L117" s="31"/>
      <c r="M117" s="31"/>
    </row>
    <row r="118" spans="1:13" ht="21.75" customHeight="1" thickBot="1" x14ac:dyDescent="0.45">
      <c r="A118" s="19"/>
      <c r="B118" s="19"/>
      <c r="C118" s="19"/>
      <c r="D118" s="19" t="s">
        <v>152</v>
      </c>
      <c r="E118" s="19"/>
      <c r="F118" s="20"/>
      <c r="G118" s="32"/>
      <c r="H118" s="31"/>
      <c r="I118" s="42">
        <v>242134600</v>
      </c>
      <c r="J118" s="33"/>
      <c r="K118" s="32"/>
      <c r="L118" s="31"/>
      <c r="M118" s="42">
        <v>242134600</v>
      </c>
    </row>
    <row r="119" spans="1:13" ht="7.5" customHeight="1" thickTop="1" x14ac:dyDescent="0.4">
      <c r="A119" s="19"/>
      <c r="B119" s="19"/>
      <c r="C119" s="19"/>
      <c r="D119" s="19"/>
      <c r="E119" s="20"/>
      <c r="F119" s="20"/>
      <c r="G119" s="38"/>
      <c r="H119" s="31"/>
      <c r="I119" s="51"/>
      <c r="J119" s="33"/>
      <c r="K119" s="38"/>
      <c r="L119" s="31"/>
      <c r="M119" s="31"/>
    </row>
    <row r="120" spans="1:13" ht="21.75" customHeight="1" x14ac:dyDescent="0.4">
      <c r="A120" s="19"/>
      <c r="B120" s="19" t="s">
        <v>42</v>
      </c>
      <c r="C120" s="19"/>
      <c r="D120" s="19"/>
      <c r="E120" s="19"/>
      <c r="F120" s="20"/>
      <c r="G120" s="32"/>
      <c r="H120" s="31"/>
      <c r="I120" s="31"/>
      <c r="J120" s="33"/>
      <c r="K120" s="32"/>
      <c r="L120" s="31"/>
      <c r="M120" s="31"/>
    </row>
    <row r="121" spans="1:13" ht="21.75" customHeight="1" x14ac:dyDescent="0.4">
      <c r="A121" s="19"/>
      <c r="B121" s="19"/>
      <c r="C121" s="26" t="s">
        <v>136</v>
      </c>
      <c r="D121" s="19"/>
      <c r="E121" s="19"/>
      <c r="F121" s="20"/>
      <c r="G121" s="32"/>
      <c r="H121" s="31"/>
      <c r="I121" s="31"/>
      <c r="J121" s="33"/>
      <c r="K121" s="32"/>
      <c r="L121" s="31"/>
      <c r="M121" s="31"/>
    </row>
    <row r="122" spans="1:13" ht="21.75" customHeight="1" x14ac:dyDescent="0.4">
      <c r="A122" s="19"/>
      <c r="B122" s="19"/>
      <c r="C122" s="172"/>
      <c r="D122" s="19" t="s">
        <v>154</v>
      </c>
      <c r="E122" s="19"/>
      <c r="F122" s="20"/>
      <c r="G122" s="32">
        <v>242134600</v>
      </c>
      <c r="H122" s="31"/>
      <c r="I122" s="45">
        <v>0</v>
      </c>
      <c r="J122" s="20"/>
      <c r="K122" s="12">
        <v>242134600</v>
      </c>
      <c r="L122" s="3"/>
      <c r="M122" s="45">
        <v>0</v>
      </c>
    </row>
    <row r="123" spans="1:13" ht="21.75" customHeight="1" x14ac:dyDescent="0.4">
      <c r="A123" s="19"/>
      <c r="B123" s="19"/>
      <c r="C123" s="26" t="s">
        <v>150</v>
      </c>
      <c r="D123" s="19"/>
      <c r="E123" s="19"/>
      <c r="F123" s="20"/>
      <c r="G123" s="38"/>
      <c r="H123" s="31"/>
      <c r="I123" s="47"/>
      <c r="J123" s="20"/>
      <c r="K123" s="76"/>
      <c r="L123" s="3"/>
      <c r="M123" s="47"/>
    </row>
    <row r="124" spans="1:13" ht="21.75" customHeight="1" x14ac:dyDescent="0.4">
      <c r="A124" s="19"/>
      <c r="B124" s="19"/>
      <c r="C124" s="172"/>
      <c r="D124" s="19" t="s">
        <v>152</v>
      </c>
      <c r="E124" s="19"/>
      <c r="F124" s="20"/>
      <c r="G124" s="38">
        <v>0</v>
      </c>
      <c r="H124" s="31"/>
      <c r="I124" s="45">
        <v>242134600</v>
      </c>
      <c r="J124" s="20"/>
      <c r="K124" s="76">
        <v>0</v>
      </c>
      <c r="L124" s="3"/>
      <c r="M124" s="45">
        <v>242134600</v>
      </c>
    </row>
    <row r="125" spans="1:13" ht="21.75" customHeight="1" x14ac:dyDescent="0.4">
      <c r="A125" s="19" t="s">
        <v>43</v>
      </c>
      <c r="B125" s="19"/>
      <c r="C125" s="19"/>
      <c r="D125" s="19"/>
      <c r="E125" s="19"/>
      <c r="F125" s="20"/>
      <c r="G125" s="32">
        <v>139913762</v>
      </c>
      <c r="H125" s="31"/>
      <c r="I125" s="45">
        <v>139913762</v>
      </c>
      <c r="J125" s="20"/>
      <c r="K125" s="12">
        <v>139913762</v>
      </c>
      <c r="L125" s="3"/>
      <c r="M125" s="57">
        <v>139913762</v>
      </c>
    </row>
    <row r="126" spans="1:13" ht="21.75" customHeight="1" x14ac:dyDescent="0.4">
      <c r="A126" s="19" t="s">
        <v>44</v>
      </c>
      <c r="B126" s="19"/>
      <c r="C126" s="19"/>
      <c r="D126" s="19"/>
      <c r="E126" s="19"/>
      <c r="F126" s="20"/>
      <c r="G126" s="32">
        <v>167694335</v>
      </c>
      <c r="H126" s="31"/>
      <c r="I126" s="57">
        <v>167694335</v>
      </c>
      <c r="J126" s="20"/>
      <c r="K126" s="12">
        <v>167694335</v>
      </c>
      <c r="L126" s="3"/>
      <c r="M126" s="57">
        <v>167694335</v>
      </c>
    </row>
    <row r="127" spans="1:13" ht="21.75" customHeight="1" x14ac:dyDescent="0.4">
      <c r="A127" s="19" t="s">
        <v>45</v>
      </c>
      <c r="B127" s="19"/>
      <c r="C127" s="19"/>
      <c r="D127" s="19"/>
      <c r="E127" s="19"/>
      <c r="F127" s="20"/>
      <c r="G127" s="34"/>
      <c r="H127" s="31"/>
      <c r="I127" s="57"/>
      <c r="J127" s="20"/>
      <c r="K127" s="13"/>
      <c r="L127" s="3"/>
      <c r="M127" s="57"/>
    </row>
    <row r="128" spans="1:13" ht="21.75" customHeight="1" x14ac:dyDescent="0.4">
      <c r="A128" s="19"/>
      <c r="B128" s="27" t="s">
        <v>109</v>
      </c>
      <c r="C128" s="19"/>
      <c r="D128" s="19"/>
      <c r="E128" s="19"/>
      <c r="F128" s="20"/>
      <c r="G128" s="34">
        <v>19289553</v>
      </c>
      <c r="H128" s="31"/>
      <c r="I128" s="57">
        <v>19289553</v>
      </c>
      <c r="J128" s="20"/>
      <c r="K128" s="13">
        <v>19289553</v>
      </c>
      <c r="L128" s="3"/>
      <c r="M128" s="57">
        <v>19289553</v>
      </c>
    </row>
    <row r="129" spans="1:13" ht="21.75" customHeight="1" x14ac:dyDescent="0.4">
      <c r="A129" s="2"/>
      <c r="B129" s="19" t="s">
        <v>46</v>
      </c>
      <c r="C129" s="19"/>
      <c r="D129" s="19"/>
      <c r="E129" s="19"/>
      <c r="F129" s="20"/>
      <c r="G129" s="40">
        <v>69072802</v>
      </c>
      <c r="H129" s="31"/>
      <c r="I129" s="60">
        <v>34272794</v>
      </c>
      <c r="J129" s="20"/>
      <c r="K129" s="61">
        <v>55354041</v>
      </c>
      <c r="L129" s="3"/>
      <c r="M129" s="60">
        <v>24501939</v>
      </c>
    </row>
    <row r="130" spans="1:13" ht="7.5" customHeight="1" x14ac:dyDescent="0.4">
      <c r="A130" s="19"/>
      <c r="B130" s="19"/>
      <c r="C130" s="19"/>
      <c r="D130" s="19"/>
      <c r="E130" s="20"/>
      <c r="F130" s="20"/>
      <c r="G130" s="32"/>
      <c r="H130" s="31"/>
      <c r="I130" s="31"/>
      <c r="J130" s="33"/>
      <c r="K130" s="32"/>
      <c r="L130" s="31"/>
      <c r="M130" s="31"/>
    </row>
    <row r="131" spans="1:13" ht="21.75" customHeight="1" x14ac:dyDescent="0.4">
      <c r="A131" s="2" t="s">
        <v>47</v>
      </c>
      <c r="B131" s="19"/>
      <c r="C131" s="19"/>
      <c r="D131" s="19"/>
      <c r="E131" s="20"/>
      <c r="F131" s="20"/>
      <c r="G131" s="29">
        <f>SUM(G122:G129)</f>
        <v>638105052</v>
      </c>
      <c r="H131" s="31"/>
      <c r="I131" s="47">
        <f>SUM(I122:I129)</f>
        <v>603305044</v>
      </c>
      <c r="J131" s="33"/>
      <c r="K131" s="44">
        <f>SUM(K122:K129)</f>
        <v>624386291</v>
      </c>
      <c r="L131" s="31"/>
      <c r="M131" s="36">
        <f>SUM(M122:M129)</f>
        <v>593534189</v>
      </c>
    </row>
    <row r="132" spans="1:13" ht="7.5" customHeight="1" x14ac:dyDescent="0.4">
      <c r="A132" s="2"/>
      <c r="B132" s="19"/>
      <c r="C132" s="19"/>
      <c r="D132" s="19"/>
      <c r="E132" s="20"/>
      <c r="F132" s="20"/>
      <c r="G132" s="34"/>
      <c r="H132" s="31"/>
      <c r="I132" s="50"/>
      <c r="J132" s="33"/>
      <c r="K132" s="34"/>
      <c r="L132" s="31"/>
      <c r="M132" s="35"/>
    </row>
    <row r="133" spans="1:13" ht="21.75" customHeight="1" thickBot="1" x14ac:dyDescent="0.45">
      <c r="A133" s="2" t="s">
        <v>48</v>
      </c>
      <c r="B133" s="19"/>
      <c r="C133" s="19"/>
      <c r="D133" s="19"/>
      <c r="E133" s="20"/>
      <c r="F133" s="20"/>
      <c r="G133" s="43">
        <f>G131+G84</f>
        <v>749042986</v>
      </c>
      <c r="H133" s="31"/>
      <c r="I133" s="48">
        <f>I131+I84</f>
        <v>704196383</v>
      </c>
      <c r="J133" s="33"/>
      <c r="K133" s="43">
        <f>K131+K84</f>
        <v>703080568</v>
      </c>
      <c r="L133" s="31"/>
      <c r="M133" s="42">
        <f>M131+M84</f>
        <v>670420030</v>
      </c>
    </row>
    <row r="134" spans="1:13" ht="23.25" customHeight="1" thickTop="1" x14ac:dyDescent="0.4">
      <c r="A134" s="2"/>
      <c r="B134" s="19"/>
      <c r="C134" s="19"/>
      <c r="D134" s="19"/>
      <c r="E134" s="20"/>
      <c r="F134" s="20"/>
      <c r="G134" s="15"/>
      <c r="H134" s="3"/>
      <c r="I134" s="15"/>
      <c r="J134" s="20"/>
      <c r="K134" s="15"/>
      <c r="L134" s="3"/>
      <c r="M134" s="15"/>
    </row>
    <row r="135" spans="1:13" ht="24.75" customHeight="1" x14ac:dyDescent="0.4">
      <c r="A135" s="2"/>
      <c r="B135" s="19"/>
      <c r="C135" s="19"/>
      <c r="D135" s="19"/>
      <c r="E135" s="20"/>
      <c r="F135" s="20"/>
      <c r="G135" s="15"/>
      <c r="H135" s="15"/>
      <c r="I135" s="15"/>
      <c r="J135" s="15"/>
      <c r="K135" s="15"/>
      <c r="L135" s="15"/>
      <c r="M135" s="15"/>
    </row>
    <row r="136" spans="1:13" ht="21.75" customHeight="1" x14ac:dyDescent="0.4">
      <c r="A136" s="2"/>
      <c r="B136" s="19"/>
      <c r="C136" s="19"/>
      <c r="D136" s="19"/>
      <c r="E136" s="20"/>
      <c r="F136" s="20"/>
      <c r="G136" s="15"/>
      <c r="H136" s="3"/>
      <c r="I136" s="15"/>
      <c r="J136" s="15"/>
      <c r="K136" s="15"/>
      <c r="L136" s="15"/>
      <c r="M136" s="15"/>
    </row>
    <row r="137" spans="1:13" ht="21.75" customHeight="1" x14ac:dyDescent="0.4">
      <c r="A137" s="2"/>
      <c r="B137" s="19"/>
      <c r="C137" s="19"/>
      <c r="D137" s="19"/>
      <c r="E137" s="20"/>
      <c r="F137" s="20"/>
      <c r="G137" s="15"/>
      <c r="H137" s="3"/>
      <c r="I137" s="15"/>
      <c r="J137" s="20"/>
      <c r="K137" s="15"/>
      <c r="L137" s="3"/>
      <c r="M137" s="15"/>
    </row>
    <row r="138" spans="1:13" ht="21.75" customHeight="1" x14ac:dyDescent="0.4">
      <c r="A138" s="2"/>
      <c r="B138" s="19"/>
      <c r="C138" s="19"/>
      <c r="D138" s="19"/>
      <c r="E138" s="20"/>
      <c r="F138" s="20"/>
      <c r="G138" s="15"/>
      <c r="H138" s="3"/>
      <c r="I138" s="15"/>
      <c r="J138" s="20"/>
      <c r="K138" s="15"/>
      <c r="L138" s="3"/>
      <c r="M138" s="15"/>
    </row>
    <row r="139" spans="1:13" ht="21.75" customHeight="1" x14ac:dyDescent="0.4">
      <c r="A139" s="2"/>
      <c r="B139" s="19"/>
      <c r="C139" s="19"/>
      <c r="D139" s="19"/>
      <c r="E139" s="20"/>
      <c r="F139" s="20"/>
      <c r="G139" s="15"/>
      <c r="H139" s="3"/>
      <c r="I139" s="15"/>
      <c r="J139" s="20"/>
      <c r="K139" s="15"/>
      <c r="L139" s="3"/>
      <c r="M139" s="15"/>
    </row>
    <row r="140" spans="1:13" ht="21.75" customHeight="1" x14ac:dyDescent="0.4">
      <c r="A140" s="2"/>
      <c r="B140" s="19"/>
      <c r="C140" s="19"/>
      <c r="D140" s="19"/>
      <c r="E140" s="20"/>
      <c r="F140" s="20"/>
      <c r="G140" s="15"/>
      <c r="H140" s="3"/>
      <c r="I140" s="15"/>
      <c r="J140" s="20"/>
      <c r="K140" s="15"/>
      <c r="L140" s="3"/>
      <c r="M140" s="15"/>
    </row>
    <row r="141" spans="1:13" ht="21.75" customHeight="1" x14ac:dyDescent="0.4">
      <c r="A141" s="2"/>
      <c r="B141" s="19"/>
      <c r="C141" s="19"/>
      <c r="D141" s="19"/>
      <c r="E141" s="20"/>
      <c r="F141" s="20"/>
      <c r="G141" s="15"/>
      <c r="H141" s="3"/>
      <c r="I141" s="15"/>
      <c r="J141" s="20"/>
      <c r="K141" s="15"/>
      <c r="L141" s="3"/>
      <c r="M141" s="15"/>
    </row>
    <row r="142" spans="1:13" ht="21.75" customHeight="1" x14ac:dyDescent="0.4">
      <c r="A142" s="2"/>
      <c r="B142" s="19"/>
      <c r="C142" s="19"/>
      <c r="D142" s="19"/>
      <c r="E142" s="20"/>
      <c r="F142" s="20"/>
      <c r="G142" s="15"/>
      <c r="H142" s="3"/>
      <c r="I142" s="15"/>
      <c r="J142" s="20"/>
      <c r="K142" s="15"/>
      <c r="L142" s="3"/>
      <c r="M142" s="15"/>
    </row>
    <row r="143" spans="1:13" ht="24" customHeight="1" x14ac:dyDescent="0.4">
      <c r="A143" s="2"/>
      <c r="B143" s="19"/>
      <c r="C143" s="19"/>
      <c r="D143" s="19"/>
      <c r="E143" s="20"/>
      <c r="F143" s="20"/>
      <c r="G143" s="15"/>
      <c r="H143" s="3"/>
      <c r="I143" s="15"/>
      <c r="J143" s="20"/>
      <c r="K143" s="15"/>
      <c r="L143" s="3"/>
      <c r="M143" s="15"/>
    </row>
    <row r="144" spans="1:13" ht="22.15" customHeight="1" x14ac:dyDescent="0.4">
      <c r="A144" s="6" t="str">
        <f>A50</f>
        <v>หมายเหตุประกอบข้อมูลทางการเงินระหว่างกาลในหน้า 11 ถึง 28 เป็นส่วนหนึ่งของข้อมูลทางการเงินระหว่างกาลนี้</v>
      </c>
      <c r="B144" s="23"/>
      <c r="C144" s="23"/>
      <c r="D144" s="23"/>
      <c r="E144" s="24"/>
      <c r="F144" s="24"/>
      <c r="G144" s="8"/>
      <c r="H144" s="8"/>
      <c r="I144" s="8"/>
      <c r="J144" s="24"/>
      <c r="K144" s="8"/>
      <c r="L144" s="8"/>
      <c r="M144" s="8"/>
    </row>
  </sheetData>
  <mergeCells count="8">
    <mergeCell ref="G103:I103"/>
    <mergeCell ref="K103:M103"/>
    <mergeCell ref="G5:I5"/>
    <mergeCell ref="K5:M5"/>
    <mergeCell ref="A47:M47"/>
    <mergeCell ref="A48:M48"/>
    <mergeCell ref="G55:I55"/>
    <mergeCell ref="K55:M55"/>
  </mergeCells>
  <pageMargins left="0.8" right="0.5" top="0.5" bottom="0.6" header="0.49" footer="0.4"/>
  <pageSetup paperSize="9" scale="85" firstPageNumber="2" orientation="portrait" useFirstPageNumber="1" horizontalDpi="1200" verticalDpi="1200" r:id="rId1"/>
  <headerFooter>
    <oddFooter>&amp;R&amp;"Browallia New,Regular"&amp;13&amp;P</oddFooter>
  </headerFooter>
  <rowBreaks count="2" manualBreakCount="2">
    <brk id="50" max="16383" man="1"/>
    <brk id="9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9380FB-9986-476E-B792-556461B27BD5}">
  <dimension ref="A1:L54"/>
  <sheetViews>
    <sheetView zoomScaleNormal="100" zoomScaleSheetLayoutView="130" workbookViewId="0">
      <selection activeCell="J14" sqref="J14"/>
    </sheetView>
  </sheetViews>
  <sheetFormatPr defaultColWidth="12.7109375" defaultRowHeight="15" customHeight="1" x14ac:dyDescent="0.2"/>
  <cols>
    <col min="1" max="2" width="1.7109375" style="83" customWidth="1"/>
    <col min="3" max="3" width="32.140625" style="83" customWidth="1"/>
    <col min="4" max="4" width="7.7109375" style="83" customWidth="1"/>
    <col min="5" max="5" width="1" style="83" customWidth="1"/>
    <col min="6" max="6" width="14.5703125" style="83" customWidth="1"/>
    <col min="7" max="7" width="1" style="83" customWidth="1"/>
    <col min="8" max="8" width="14.5703125" style="83" customWidth="1"/>
    <col min="9" max="9" width="1" style="83" customWidth="1"/>
    <col min="10" max="10" width="14.5703125" style="83" customWidth="1"/>
    <col min="11" max="11" width="1" style="83" customWidth="1"/>
    <col min="12" max="12" width="14.5703125" style="83" customWidth="1"/>
    <col min="13" max="16384" width="12.7109375" style="83"/>
  </cols>
  <sheetData>
    <row r="1" spans="1:12" ht="21.75" customHeight="1" x14ac:dyDescent="0.2">
      <c r="A1" s="78" t="s">
        <v>0</v>
      </c>
      <c r="B1" s="78"/>
      <c r="C1" s="79"/>
      <c r="D1" s="80"/>
      <c r="E1" s="80"/>
      <c r="F1" s="81"/>
      <c r="G1" s="82"/>
      <c r="H1" s="81"/>
      <c r="I1" s="80"/>
      <c r="J1" s="81"/>
      <c r="K1" s="82"/>
      <c r="L1" s="81"/>
    </row>
    <row r="2" spans="1:12" ht="21.75" customHeight="1" x14ac:dyDescent="0.2">
      <c r="A2" s="78" t="s">
        <v>49</v>
      </c>
      <c r="B2" s="78"/>
      <c r="C2" s="79"/>
      <c r="D2" s="80"/>
      <c r="E2" s="80"/>
      <c r="F2" s="81"/>
      <c r="G2" s="82"/>
      <c r="H2" s="81"/>
      <c r="I2" s="80"/>
      <c r="J2" s="81"/>
      <c r="K2" s="82"/>
      <c r="L2" s="81"/>
    </row>
    <row r="3" spans="1:12" ht="21.75" customHeight="1" x14ac:dyDescent="0.2">
      <c r="A3" s="84" t="s">
        <v>170</v>
      </c>
      <c r="B3" s="84"/>
      <c r="C3" s="85"/>
      <c r="D3" s="86"/>
      <c r="E3" s="86"/>
      <c r="F3" s="87"/>
      <c r="G3" s="88"/>
      <c r="H3" s="87"/>
      <c r="I3" s="86"/>
      <c r="J3" s="87"/>
      <c r="K3" s="88"/>
      <c r="L3" s="87"/>
    </row>
    <row r="4" spans="1:12" ht="21" customHeight="1" x14ac:dyDescent="0.2">
      <c r="A4" s="78"/>
      <c r="B4" s="79"/>
      <c r="C4" s="79"/>
      <c r="D4" s="80"/>
      <c r="E4" s="80"/>
      <c r="F4" s="81"/>
      <c r="G4" s="82"/>
      <c r="H4" s="81"/>
      <c r="I4" s="80"/>
      <c r="J4" s="81"/>
      <c r="K4" s="82"/>
      <c r="L4" s="81"/>
    </row>
    <row r="5" spans="1:12" ht="21" customHeight="1" x14ac:dyDescent="0.2">
      <c r="A5" s="78"/>
      <c r="B5" s="79"/>
      <c r="C5" s="79"/>
      <c r="D5" s="80"/>
      <c r="E5" s="80"/>
      <c r="F5" s="179" t="s">
        <v>2</v>
      </c>
      <c r="G5" s="180"/>
      <c r="H5" s="180"/>
      <c r="I5" s="80"/>
      <c r="J5" s="179" t="s">
        <v>3</v>
      </c>
      <c r="K5" s="180"/>
      <c r="L5" s="180"/>
    </row>
    <row r="6" spans="1:12" ht="21" customHeight="1" x14ac:dyDescent="0.2">
      <c r="A6" s="78"/>
      <c r="B6" s="79"/>
      <c r="C6" s="79"/>
      <c r="D6" s="80"/>
      <c r="E6" s="80"/>
      <c r="F6" s="90" t="s">
        <v>4</v>
      </c>
      <c r="G6" s="91"/>
      <c r="H6" s="90" t="s">
        <v>4</v>
      </c>
      <c r="I6" s="80"/>
      <c r="J6" s="90" t="s">
        <v>4</v>
      </c>
      <c r="K6" s="91"/>
      <c r="L6" s="90" t="s">
        <v>4</v>
      </c>
    </row>
    <row r="7" spans="1:12" ht="21" customHeight="1" x14ac:dyDescent="0.2">
      <c r="A7" s="78"/>
      <c r="B7" s="79"/>
      <c r="C7" s="79"/>
      <c r="E7" s="80"/>
      <c r="F7" s="93" t="s">
        <v>126</v>
      </c>
      <c r="G7" s="93"/>
      <c r="H7" s="93" t="s">
        <v>8</v>
      </c>
      <c r="I7" s="94"/>
      <c r="J7" s="93" t="s">
        <v>126</v>
      </c>
      <c r="K7" s="93"/>
      <c r="L7" s="93" t="s">
        <v>8</v>
      </c>
    </row>
    <row r="8" spans="1:12" ht="21" customHeight="1" x14ac:dyDescent="0.2">
      <c r="A8" s="78"/>
      <c r="B8" s="79"/>
      <c r="C8" s="79"/>
      <c r="D8" s="174" t="s">
        <v>7</v>
      </c>
      <c r="E8" s="80"/>
      <c r="F8" s="92" t="s">
        <v>135</v>
      </c>
      <c r="G8" s="93"/>
      <c r="H8" s="92" t="s">
        <v>135</v>
      </c>
      <c r="I8" s="94"/>
      <c r="J8" s="92" t="s">
        <v>135</v>
      </c>
      <c r="K8" s="93"/>
      <c r="L8" s="92" t="s">
        <v>135</v>
      </c>
    </row>
    <row r="9" spans="1:12" ht="7.5" customHeight="1" x14ac:dyDescent="0.2">
      <c r="A9" s="79"/>
      <c r="B9" s="79"/>
      <c r="C9" s="79"/>
      <c r="D9" s="95"/>
      <c r="E9" s="95"/>
      <c r="F9" s="96"/>
      <c r="G9" s="91"/>
      <c r="H9" s="91"/>
      <c r="I9" s="82"/>
      <c r="J9" s="96"/>
      <c r="K9" s="91"/>
      <c r="L9" s="91"/>
    </row>
    <row r="10" spans="1:12" ht="21" customHeight="1" x14ac:dyDescent="0.2">
      <c r="A10" s="79" t="s">
        <v>149</v>
      </c>
      <c r="B10" s="79"/>
      <c r="C10" s="79"/>
      <c r="D10" s="80"/>
      <c r="E10" s="80"/>
      <c r="F10" s="97">
        <v>90965788</v>
      </c>
      <c r="G10" s="98"/>
      <c r="H10" s="99">
        <v>53350806</v>
      </c>
      <c r="I10" s="100"/>
      <c r="J10" s="97">
        <v>90965788</v>
      </c>
      <c r="K10" s="98"/>
      <c r="L10" s="99">
        <v>53653859</v>
      </c>
    </row>
    <row r="11" spans="1:12" ht="21" customHeight="1" x14ac:dyDescent="0.2">
      <c r="A11" s="79" t="s">
        <v>50</v>
      </c>
      <c r="B11" s="79"/>
      <c r="C11" s="79"/>
      <c r="D11" s="80"/>
      <c r="E11" s="80"/>
      <c r="F11" s="101">
        <v>0</v>
      </c>
      <c r="G11" s="98"/>
      <c r="H11" s="102">
        <v>0</v>
      </c>
      <c r="I11" s="100"/>
      <c r="J11" s="101">
        <v>10182449</v>
      </c>
      <c r="K11" s="98"/>
      <c r="L11" s="102">
        <v>12468979</v>
      </c>
    </row>
    <row r="12" spans="1:12" ht="7.5" customHeight="1" x14ac:dyDescent="0.2">
      <c r="A12" s="79"/>
      <c r="B12" s="79"/>
      <c r="C12" s="79"/>
      <c r="D12" s="95"/>
      <c r="E12" s="95"/>
      <c r="F12" s="97"/>
      <c r="G12" s="98"/>
      <c r="H12" s="99"/>
      <c r="I12" s="103"/>
      <c r="J12" s="97"/>
      <c r="K12" s="98"/>
      <c r="L12" s="99"/>
    </row>
    <row r="13" spans="1:12" ht="21" customHeight="1" x14ac:dyDescent="0.2">
      <c r="A13" s="78" t="s">
        <v>51</v>
      </c>
      <c r="B13" s="79"/>
      <c r="C13" s="79"/>
      <c r="D13" s="80"/>
      <c r="E13" s="80"/>
      <c r="F13" s="101">
        <f>SUM(F10:F11)</f>
        <v>90965788</v>
      </c>
      <c r="G13" s="98"/>
      <c r="H13" s="102">
        <f>SUM(H10:H11)</f>
        <v>53350806</v>
      </c>
      <c r="I13" s="100"/>
      <c r="J13" s="101">
        <f>SUM(J10:J11)</f>
        <v>101148237</v>
      </c>
      <c r="K13" s="98"/>
      <c r="L13" s="102">
        <f>SUM(L10:L11)</f>
        <v>66122838</v>
      </c>
    </row>
    <row r="14" spans="1:12" ht="7.5" customHeight="1" x14ac:dyDescent="0.2">
      <c r="A14" s="79"/>
      <c r="B14" s="79"/>
      <c r="C14" s="79"/>
      <c r="D14" s="95"/>
      <c r="E14" s="95"/>
      <c r="F14" s="104"/>
      <c r="G14" s="98"/>
      <c r="H14" s="98"/>
      <c r="I14" s="103"/>
      <c r="J14" s="104"/>
      <c r="K14" s="98"/>
      <c r="L14" s="98"/>
    </row>
    <row r="15" spans="1:12" ht="21" customHeight="1" x14ac:dyDescent="0.2">
      <c r="A15" s="79" t="s">
        <v>52</v>
      </c>
      <c r="B15" s="79"/>
      <c r="C15" s="79"/>
      <c r="D15" s="80"/>
      <c r="E15" s="80"/>
      <c r="F15" s="97">
        <v>-70216564</v>
      </c>
      <c r="G15" s="98"/>
      <c r="H15" s="99">
        <v>-38254674</v>
      </c>
      <c r="I15" s="100"/>
      <c r="J15" s="97">
        <v>-86054621</v>
      </c>
      <c r="K15" s="98"/>
      <c r="L15" s="99">
        <v>-61942523</v>
      </c>
    </row>
    <row r="16" spans="1:12" ht="21" customHeight="1" x14ac:dyDescent="0.2">
      <c r="A16" s="79" t="s">
        <v>53</v>
      </c>
      <c r="B16" s="79"/>
      <c r="C16" s="79"/>
      <c r="D16" s="80"/>
      <c r="E16" s="80"/>
      <c r="F16" s="101">
        <v>0</v>
      </c>
      <c r="G16" s="98"/>
      <c r="H16" s="102">
        <v>0</v>
      </c>
      <c r="I16" s="100"/>
      <c r="J16" s="101">
        <v>-5344644</v>
      </c>
      <c r="K16" s="98"/>
      <c r="L16" s="102">
        <v>-4351148</v>
      </c>
    </row>
    <row r="17" spans="1:12" ht="7.5" customHeight="1" x14ac:dyDescent="0.2">
      <c r="A17" s="79"/>
      <c r="B17" s="79"/>
      <c r="C17" s="79"/>
      <c r="D17" s="95"/>
      <c r="E17" s="95"/>
      <c r="F17" s="104"/>
      <c r="G17" s="98"/>
      <c r="H17" s="98"/>
      <c r="I17" s="103"/>
      <c r="J17" s="104"/>
      <c r="K17" s="98"/>
      <c r="L17" s="98"/>
    </row>
    <row r="18" spans="1:12" ht="21" customHeight="1" x14ac:dyDescent="0.2">
      <c r="A18" s="78" t="s">
        <v>54</v>
      </c>
      <c r="B18" s="79"/>
      <c r="C18" s="79"/>
      <c r="D18" s="80"/>
      <c r="E18" s="80"/>
      <c r="F18" s="101">
        <f>SUM(F15:F16)</f>
        <v>-70216564</v>
      </c>
      <c r="G18" s="98"/>
      <c r="H18" s="102">
        <f>SUM(H15:H16)</f>
        <v>-38254674</v>
      </c>
      <c r="I18" s="100"/>
      <c r="J18" s="101">
        <f>SUM(J15:J16)</f>
        <v>-91399265</v>
      </c>
      <c r="K18" s="98"/>
      <c r="L18" s="102">
        <f>SUM(L15:L16)</f>
        <v>-66293671</v>
      </c>
    </row>
    <row r="19" spans="1:12" ht="7.5" customHeight="1" x14ac:dyDescent="0.2">
      <c r="A19" s="79"/>
      <c r="B19" s="79"/>
      <c r="C19" s="79"/>
      <c r="D19" s="95"/>
      <c r="E19" s="95"/>
      <c r="F19" s="97"/>
      <c r="G19" s="98"/>
      <c r="H19" s="99"/>
      <c r="I19" s="103"/>
      <c r="J19" s="97"/>
      <c r="K19" s="98"/>
      <c r="L19" s="99"/>
    </row>
    <row r="20" spans="1:12" ht="21" customHeight="1" x14ac:dyDescent="0.2">
      <c r="A20" s="78" t="s">
        <v>55</v>
      </c>
      <c r="B20" s="78"/>
      <c r="C20" s="79"/>
      <c r="D20" s="80"/>
      <c r="E20" s="80"/>
      <c r="F20" s="97">
        <f>SUM(F13,F18)</f>
        <v>20749224</v>
      </c>
      <c r="G20" s="98"/>
      <c r="H20" s="99">
        <f>SUM(H13,H18)</f>
        <v>15096132</v>
      </c>
      <c r="I20" s="100"/>
      <c r="J20" s="97">
        <f>SUM(J13,J18)</f>
        <v>9748972</v>
      </c>
      <c r="K20" s="98"/>
      <c r="L20" s="99">
        <f>SUM(L13,L18)</f>
        <v>-170833</v>
      </c>
    </row>
    <row r="21" spans="1:12" ht="7.5" customHeight="1" x14ac:dyDescent="0.2">
      <c r="A21" s="79"/>
      <c r="B21" s="79"/>
      <c r="C21" s="79"/>
      <c r="D21" s="95"/>
      <c r="E21" s="95"/>
      <c r="F21" s="97"/>
      <c r="G21" s="98"/>
      <c r="H21" s="99"/>
      <c r="I21" s="103"/>
      <c r="J21" s="97"/>
      <c r="K21" s="98"/>
      <c r="L21" s="99"/>
    </row>
    <row r="22" spans="1:12" ht="21" customHeight="1" x14ac:dyDescent="0.2">
      <c r="A22" s="79" t="s">
        <v>56</v>
      </c>
      <c r="B22" s="79"/>
      <c r="C22" s="79"/>
      <c r="D22" s="80">
        <v>20</v>
      </c>
      <c r="E22" s="80"/>
      <c r="F22" s="101">
        <v>24084982</v>
      </c>
      <c r="G22" s="98"/>
      <c r="H22" s="102">
        <v>11670913</v>
      </c>
      <c r="I22" s="100"/>
      <c r="J22" s="101">
        <v>28092270</v>
      </c>
      <c r="K22" s="98"/>
      <c r="L22" s="102">
        <v>14751393</v>
      </c>
    </row>
    <row r="23" spans="1:12" ht="7.5" customHeight="1" x14ac:dyDescent="0.2">
      <c r="A23" s="79"/>
      <c r="B23" s="79"/>
      <c r="C23" s="79"/>
      <c r="D23" s="95"/>
      <c r="E23" s="95"/>
      <c r="F23" s="97"/>
      <c r="G23" s="98"/>
      <c r="H23" s="99"/>
      <c r="I23" s="103"/>
      <c r="J23" s="97"/>
      <c r="K23" s="98"/>
      <c r="L23" s="99"/>
    </row>
    <row r="24" spans="1:12" ht="21" customHeight="1" x14ac:dyDescent="0.2">
      <c r="A24" s="78" t="s">
        <v>57</v>
      </c>
      <c r="B24" s="79"/>
      <c r="C24" s="79"/>
      <c r="D24" s="80"/>
      <c r="E24" s="80"/>
      <c r="F24" s="97">
        <f>SUM(F22,F20)</f>
        <v>44834206</v>
      </c>
      <c r="G24" s="98"/>
      <c r="H24" s="99">
        <f>SUM(H22,H20)</f>
        <v>26767045</v>
      </c>
      <c r="I24" s="100"/>
      <c r="J24" s="97">
        <f>SUM(J22,J20)</f>
        <v>37841242</v>
      </c>
      <c r="K24" s="98"/>
      <c r="L24" s="99">
        <f>SUM(L22,L20)</f>
        <v>14580560</v>
      </c>
    </row>
    <row r="25" spans="1:12" ht="7.5" customHeight="1" x14ac:dyDescent="0.2">
      <c r="A25" s="79"/>
      <c r="B25" s="79"/>
      <c r="C25" s="79"/>
      <c r="D25" s="95"/>
      <c r="E25" s="95"/>
      <c r="F25" s="104"/>
      <c r="G25" s="98"/>
      <c r="H25" s="98"/>
      <c r="I25" s="103"/>
      <c r="J25" s="104"/>
      <c r="K25" s="98"/>
      <c r="L25" s="98"/>
    </row>
    <row r="26" spans="1:12" ht="21" customHeight="1" x14ac:dyDescent="0.2">
      <c r="A26" s="79" t="s">
        <v>58</v>
      </c>
      <c r="B26" s="79"/>
      <c r="C26" s="79"/>
      <c r="D26" s="80"/>
      <c r="E26" s="80"/>
      <c r="F26" s="97">
        <v>-736083</v>
      </c>
      <c r="G26" s="98"/>
      <c r="H26" s="99">
        <v>-805471</v>
      </c>
      <c r="I26" s="100"/>
      <c r="J26" s="97">
        <v>-736083</v>
      </c>
      <c r="K26" s="98"/>
      <c r="L26" s="99">
        <v>-805471</v>
      </c>
    </row>
    <row r="27" spans="1:12" ht="21" customHeight="1" x14ac:dyDescent="0.2">
      <c r="A27" s="79" t="s">
        <v>59</v>
      </c>
      <c r="B27" s="79"/>
      <c r="C27" s="79"/>
      <c r="D27" s="80"/>
      <c r="E27" s="80"/>
      <c r="F27" s="101">
        <v>-20786715</v>
      </c>
      <c r="G27" s="98"/>
      <c r="H27" s="102">
        <v>-18324428</v>
      </c>
      <c r="I27" s="100"/>
      <c r="J27" s="101">
        <v>-13447771</v>
      </c>
      <c r="K27" s="98"/>
      <c r="L27" s="102">
        <v>-10890152</v>
      </c>
    </row>
    <row r="28" spans="1:12" ht="7.5" customHeight="1" x14ac:dyDescent="0.2">
      <c r="A28" s="79"/>
      <c r="B28" s="79"/>
      <c r="C28" s="79"/>
      <c r="D28" s="95"/>
      <c r="E28" s="95"/>
      <c r="F28" s="97"/>
      <c r="G28" s="98"/>
      <c r="H28" s="99"/>
      <c r="I28" s="103"/>
      <c r="J28" s="97"/>
      <c r="K28" s="98"/>
      <c r="L28" s="99"/>
    </row>
    <row r="29" spans="1:12" ht="21" customHeight="1" x14ac:dyDescent="0.2">
      <c r="A29" s="78" t="s">
        <v>155</v>
      </c>
      <c r="B29" s="79"/>
      <c r="C29" s="79"/>
      <c r="D29" s="80"/>
      <c r="E29" s="80"/>
      <c r="F29" s="101">
        <f>SUM(F26:F27)</f>
        <v>-21522798</v>
      </c>
      <c r="G29" s="98"/>
      <c r="H29" s="102">
        <f>SUM(H26:H27)</f>
        <v>-19129899</v>
      </c>
      <c r="I29" s="100"/>
      <c r="J29" s="101">
        <f>SUM(J26:J27)</f>
        <v>-14183854</v>
      </c>
      <c r="K29" s="98"/>
      <c r="L29" s="102">
        <f>SUM(L26:L27)</f>
        <v>-11695623</v>
      </c>
    </row>
    <row r="30" spans="1:12" ht="7.5" customHeight="1" x14ac:dyDescent="0.2">
      <c r="A30" s="79"/>
      <c r="B30" s="79"/>
      <c r="C30" s="79"/>
      <c r="D30" s="95"/>
      <c r="E30" s="95"/>
      <c r="F30" s="97"/>
      <c r="G30" s="98"/>
      <c r="H30" s="99"/>
      <c r="I30" s="103"/>
      <c r="J30" s="97"/>
      <c r="K30" s="98"/>
      <c r="L30" s="99"/>
    </row>
    <row r="31" spans="1:12" ht="21" customHeight="1" x14ac:dyDescent="0.2">
      <c r="A31" s="78" t="s">
        <v>60</v>
      </c>
      <c r="B31" s="79"/>
      <c r="C31" s="79"/>
      <c r="D31" s="80"/>
      <c r="E31" s="80"/>
      <c r="F31" s="97">
        <f>SUM(F24,F29)</f>
        <v>23311408</v>
      </c>
      <c r="G31" s="98"/>
      <c r="H31" s="99">
        <f>SUM(H24,H29)</f>
        <v>7637146</v>
      </c>
      <c r="I31" s="100"/>
      <c r="J31" s="97">
        <f>SUM(J24,J29)</f>
        <v>23657388</v>
      </c>
      <c r="K31" s="98"/>
      <c r="L31" s="99">
        <f>SUM(L24,L29)</f>
        <v>2884937</v>
      </c>
    </row>
    <row r="32" spans="1:12" ht="21" customHeight="1" x14ac:dyDescent="0.2">
      <c r="A32" s="79" t="s">
        <v>61</v>
      </c>
      <c r="B32" s="79"/>
      <c r="C32" s="79"/>
      <c r="D32" s="80"/>
      <c r="E32" s="80"/>
      <c r="F32" s="101">
        <v>-717577</v>
      </c>
      <c r="G32" s="98"/>
      <c r="H32" s="102">
        <v>-381396</v>
      </c>
      <c r="I32" s="100"/>
      <c r="J32" s="101">
        <v>-253808</v>
      </c>
      <c r="K32" s="98"/>
      <c r="L32" s="102">
        <v>-240503</v>
      </c>
    </row>
    <row r="33" spans="1:12" ht="7.5" customHeight="1" x14ac:dyDescent="0.2">
      <c r="A33" s="79"/>
      <c r="B33" s="79"/>
      <c r="C33" s="79"/>
      <c r="D33" s="80"/>
      <c r="E33" s="80"/>
      <c r="F33" s="104"/>
      <c r="G33" s="98"/>
      <c r="H33" s="98"/>
      <c r="I33" s="100"/>
      <c r="J33" s="104"/>
      <c r="K33" s="98"/>
      <c r="L33" s="98"/>
    </row>
    <row r="34" spans="1:12" ht="21" customHeight="1" x14ac:dyDescent="0.2">
      <c r="A34" s="78" t="s">
        <v>62</v>
      </c>
      <c r="B34" s="78"/>
      <c r="C34" s="79"/>
      <c r="D34" s="80"/>
      <c r="E34" s="80"/>
      <c r="F34" s="97">
        <f>SUM(F31:F32)</f>
        <v>22593831</v>
      </c>
      <c r="G34" s="98"/>
      <c r="H34" s="99">
        <f>SUM(H31:H32)</f>
        <v>7255750</v>
      </c>
      <c r="I34" s="100"/>
      <c r="J34" s="97">
        <f>SUM(J31:J32)</f>
        <v>23403580</v>
      </c>
      <c r="K34" s="98"/>
      <c r="L34" s="99">
        <f>SUM(L31:L32)</f>
        <v>2644434</v>
      </c>
    </row>
    <row r="35" spans="1:12" ht="21" customHeight="1" x14ac:dyDescent="0.2">
      <c r="A35" s="79" t="s">
        <v>175</v>
      </c>
      <c r="B35" s="78"/>
      <c r="C35" s="79"/>
      <c r="D35" s="80"/>
      <c r="E35" s="80"/>
      <c r="F35" s="101">
        <v>-4792798</v>
      </c>
      <c r="G35" s="98"/>
      <c r="H35" s="102">
        <v>-2089494</v>
      </c>
      <c r="I35" s="100"/>
      <c r="J35" s="101">
        <v>-5129765</v>
      </c>
      <c r="K35" s="98"/>
      <c r="L35" s="102">
        <v>-1062989</v>
      </c>
    </row>
    <row r="36" spans="1:12" ht="7.5" customHeight="1" x14ac:dyDescent="0.2">
      <c r="A36" s="79"/>
      <c r="B36" s="79"/>
      <c r="C36" s="79"/>
      <c r="D36" s="80"/>
      <c r="E36" s="80"/>
      <c r="F36" s="104"/>
      <c r="G36" s="98"/>
      <c r="H36" s="98"/>
      <c r="I36" s="100"/>
      <c r="J36" s="104"/>
      <c r="K36" s="98"/>
      <c r="L36" s="98"/>
    </row>
    <row r="37" spans="1:12" ht="21" customHeight="1" x14ac:dyDescent="0.2">
      <c r="A37" s="78" t="s">
        <v>180</v>
      </c>
      <c r="B37" s="78"/>
      <c r="C37" s="79"/>
      <c r="D37" s="80"/>
      <c r="E37" s="80"/>
      <c r="F37" s="105">
        <f>SUM(F34:F35)</f>
        <v>17801033</v>
      </c>
      <c r="G37" s="98"/>
      <c r="H37" s="106">
        <f>SUM(H34:H35)</f>
        <v>5166256</v>
      </c>
      <c r="I37" s="100"/>
      <c r="J37" s="105">
        <f>SUM(J34:J35)</f>
        <v>18273815</v>
      </c>
      <c r="K37" s="98"/>
      <c r="L37" s="106">
        <f>SUM(L34:L35)</f>
        <v>1581445</v>
      </c>
    </row>
    <row r="38" spans="1:12" ht="7.5" customHeight="1" x14ac:dyDescent="0.2">
      <c r="A38" s="79"/>
      <c r="B38" s="79"/>
      <c r="C38" s="79"/>
      <c r="D38" s="80"/>
      <c r="E38" s="80"/>
      <c r="F38" s="104"/>
      <c r="G38" s="98"/>
      <c r="H38" s="98"/>
      <c r="I38" s="100"/>
      <c r="J38" s="104"/>
      <c r="K38" s="98"/>
      <c r="L38" s="98"/>
    </row>
    <row r="39" spans="1:12" ht="21" customHeight="1" x14ac:dyDescent="0.2">
      <c r="A39" s="78" t="s">
        <v>158</v>
      </c>
      <c r="B39" s="78"/>
      <c r="C39" s="78"/>
      <c r="D39" s="80"/>
      <c r="E39" s="80"/>
      <c r="F39" s="97"/>
      <c r="G39" s="98"/>
      <c r="H39" s="99"/>
      <c r="I39" s="100"/>
      <c r="J39" s="97"/>
      <c r="K39" s="98"/>
      <c r="L39" s="99"/>
    </row>
    <row r="40" spans="1:12" ht="21" customHeight="1" x14ac:dyDescent="0.2">
      <c r="A40" s="78" t="s">
        <v>63</v>
      </c>
      <c r="B40" s="78"/>
      <c r="C40" s="78"/>
      <c r="D40" s="80"/>
      <c r="E40" s="80"/>
      <c r="F40" s="97"/>
      <c r="G40" s="98"/>
      <c r="H40" s="99"/>
      <c r="I40" s="100"/>
      <c r="J40" s="97"/>
      <c r="K40" s="98"/>
      <c r="L40" s="99"/>
    </row>
    <row r="41" spans="1:12" ht="21" customHeight="1" x14ac:dyDescent="0.2">
      <c r="A41" s="78"/>
      <c r="B41" s="78" t="s">
        <v>64</v>
      </c>
      <c r="C41" s="78"/>
      <c r="D41" s="80"/>
      <c r="E41" s="80"/>
      <c r="F41" s="97"/>
      <c r="G41" s="98"/>
      <c r="H41" s="99"/>
      <c r="I41" s="100"/>
      <c r="J41" s="97"/>
      <c r="K41" s="98"/>
      <c r="L41" s="99"/>
    </row>
    <row r="42" spans="1:12" ht="21" customHeight="1" x14ac:dyDescent="0.2">
      <c r="A42" s="79" t="s">
        <v>123</v>
      </c>
      <c r="B42" s="78"/>
      <c r="C42" s="78"/>
      <c r="D42" s="80"/>
      <c r="E42" s="80"/>
      <c r="F42" s="97"/>
      <c r="G42" s="98"/>
      <c r="H42" s="99"/>
      <c r="I42" s="100"/>
      <c r="J42" s="97"/>
      <c r="K42" s="98"/>
      <c r="L42" s="99"/>
    </row>
    <row r="43" spans="1:12" ht="21" customHeight="1" x14ac:dyDescent="0.2">
      <c r="A43" s="79"/>
      <c r="B43" s="79" t="s">
        <v>124</v>
      </c>
      <c r="C43" s="78"/>
      <c r="D43" s="80"/>
      <c r="E43" s="80"/>
      <c r="F43" s="107">
        <v>2096140</v>
      </c>
      <c r="G43" s="98"/>
      <c r="H43" s="108">
        <v>0</v>
      </c>
      <c r="I43" s="100"/>
      <c r="J43" s="107">
        <v>1847599</v>
      </c>
      <c r="K43" s="98"/>
      <c r="L43" s="108">
        <v>0</v>
      </c>
    </row>
    <row r="44" spans="1:12" ht="21" customHeight="1" x14ac:dyDescent="0.2">
      <c r="A44" s="78" t="s">
        <v>158</v>
      </c>
      <c r="B44" s="79"/>
      <c r="C44" s="79"/>
      <c r="D44" s="80"/>
      <c r="E44" s="80"/>
      <c r="F44" s="104"/>
      <c r="G44" s="98"/>
      <c r="H44" s="98"/>
      <c r="I44" s="103"/>
      <c r="J44" s="104"/>
      <c r="K44" s="98"/>
      <c r="L44" s="98"/>
    </row>
    <row r="45" spans="1:12" ht="21" customHeight="1" x14ac:dyDescent="0.2">
      <c r="A45" s="78"/>
      <c r="B45" s="109" t="s">
        <v>65</v>
      </c>
      <c r="C45" s="79"/>
      <c r="D45" s="80"/>
      <c r="E45" s="80"/>
      <c r="F45" s="107">
        <f>SUM(F43)</f>
        <v>2096140</v>
      </c>
      <c r="G45" s="98"/>
      <c r="H45" s="108">
        <f>SUM(H43)</f>
        <v>0</v>
      </c>
      <c r="I45" s="100"/>
      <c r="J45" s="107">
        <f>SUM(J43)</f>
        <v>1847599</v>
      </c>
      <c r="K45" s="98"/>
      <c r="L45" s="108">
        <f>SUM(L43)</f>
        <v>0</v>
      </c>
    </row>
    <row r="46" spans="1:12" ht="7.5" customHeight="1" x14ac:dyDescent="0.2">
      <c r="A46" s="79"/>
      <c r="B46" s="79"/>
      <c r="C46" s="79"/>
      <c r="D46" s="95"/>
      <c r="E46" s="95"/>
      <c r="F46" s="97"/>
      <c r="G46" s="98"/>
      <c r="H46" s="99"/>
      <c r="I46" s="103"/>
      <c r="J46" s="97"/>
      <c r="K46" s="98"/>
      <c r="L46" s="99"/>
    </row>
    <row r="47" spans="1:12" ht="21" customHeight="1" thickBot="1" x14ac:dyDescent="0.25">
      <c r="A47" s="78" t="s">
        <v>69</v>
      </c>
      <c r="B47" s="79"/>
      <c r="C47" s="79"/>
      <c r="D47" s="80"/>
      <c r="E47" s="80"/>
      <c r="F47" s="110">
        <f>SUM(F37,F45)</f>
        <v>19897173</v>
      </c>
      <c r="G47" s="98"/>
      <c r="H47" s="161">
        <f>SUM(H37,H45)</f>
        <v>5166256</v>
      </c>
      <c r="I47" s="100"/>
      <c r="J47" s="110">
        <f>SUM(J37,J45)</f>
        <v>20121414</v>
      </c>
      <c r="K47" s="98"/>
      <c r="L47" s="161">
        <f>SUM(L37,L45)</f>
        <v>1581445</v>
      </c>
    </row>
    <row r="48" spans="1:12" ht="12" customHeight="1" thickTop="1" x14ac:dyDescent="0.2">
      <c r="A48" s="79"/>
      <c r="B48" s="79"/>
      <c r="C48" s="79"/>
      <c r="D48" s="80"/>
      <c r="E48" s="80"/>
      <c r="F48" s="111"/>
      <c r="G48" s="82"/>
      <c r="H48" s="79"/>
      <c r="I48" s="80"/>
      <c r="J48" s="111"/>
      <c r="K48" s="82"/>
      <c r="L48" s="79"/>
    </row>
    <row r="49" spans="1:12" ht="21" customHeight="1" x14ac:dyDescent="0.2">
      <c r="A49" s="78" t="s">
        <v>108</v>
      </c>
      <c r="B49" s="79"/>
      <c r="C49" s="79"/>
      <c r="D49" s="80"/>
      <c r="E49" s="80"/>
      <c r="F49" s="112"/>
      <c r="G49" s="113"/>
      <c r="H49" s="113"/>
      <c r="I49" s="114"/>
      <c r="J49" s="112"/>
      <c r="K49" s="113"/>
      <c r="L49" s="113"/>
    </row>
    <row r="50" spans="1:12" ht="7.5" customHeight="1" x14ac:dyDescent="0.2">
      <c r="A50" s="79"/>
      <c r="B50" s="79"/>
      <c r="C50" s="79"/>
      <c r="D50" s="80"/>
      <c r="E50" s="80"/>
      <c r="F50" s="115"/>
      <c r="G50" s="82"/>
      <c r="H50" s="81"/>
      <c r="I50" s="80"/>
      <c r="J50" s="115"/>
      <c r="K50" s="82"/>
      <c r="L50" s="81"/>
    </row>
    <row r="51" spans="1:12" ht="21" customHeight="1" x14ac:dyDescent="0.2">
      <c r="A51" s="79" t="s">
        <v>159</v>
      </c>
      <c r="B51" s="79"/>
      <c r="C51" s="79"/>
      <c r="D51" s="80">
        <v>22</v>
      </c>
      <c r="E51" s="80"/>
      <c r="F51" s="112">
        <f>ROUND(F37/242134600,2)</f>
        <v>7.0000000000000007E-2</v>
      </c>
      <c r="G51" s="113"/>
      <c r="H51" s="113">
        <f>ROUND(H37/242134600,2)</f>
        <v>0.02</v>
      </c>
      <c r="I51" s="114"/>
      <c r="J51" s="112">
        <f>ROUND(J37/242134600,2)</f>
        <v>0.08</v>
      </c>
      <c r="K51" s="113"/>
      <c r="L51" s="113">
        <f>ROUND(L37/242134600,2)</f>
        <v>0.01</v>
      </c>
    </row>
    <row r="52" spans="1:12" ht="15.75" customHeight="1" x14ac:dyDescent="0.2">
      <c r="A52" s="79"/>
      <c r="B52" s="79"/>
      <c r="C52" s="79"/>
      <c r="D52" s="80"/>
      <c r="E52" s="80"/>
      <c r="F52" s="116"/>
      <c r="G52" s="82"/>
      <c r="H52" s="116"/>
      <c r="I52" s="80"/>
      <c r="J52" s="116"/>
      <c r="K52" s="82"/>
      <c r="L52" s="116"/>
    </row>
    <row r="53" spans="1:12" ht="14.25" customHeight="1" x14ac:dyDescent="0.2">
      <c r="A53" s="79"/>
      <c r="B53" s="79"/>
      <c r="C53" s="79"/>
      <c r="D53" s="80"/>
      <c r="E53" s="80"/>
      <c r="F53" s="116"/>
      <c r="G53" s="82"/>
      <c r="H53" s="116"/>
      <c r="I53" s="80"/>
      <c r="J53" s="116"/>
      <c r="K53" s="82"/>
      <c r="L53" s="116"/>
    </row>
    <row r="54" spans="1:12" ht="22.15" customHeight="1" x14ac:dyDescent="0.2">
      <c r="A54" s="85" t="s">
        <v>184</v>
      </c>
      <c r="B54" s="85"/>
      <c r="C54" s="85"/>
      <c r="D54" s="86"/>
      <c r="E54" s="86"/>
      <c r="F54" s="87"/>
      <c r="G54" s="88"/>
      <c r="H54" s="87"/>
      <c r="I54" s="86"/>
      <c r="J54" s="87"/>
      <c r="K54" s="88"/>
      <c r="L54" s="87"/>
    </row>
  </sheetData>
  <mergeCells count="2">
    <mergeCell ref="F5:H5"/>
    <mergeCell ref="J5:L5"/>
  </mergeCells>
  <pageMargins left="0.8" right="0.5" top="0.5" bottom="0.6" header="0.49" footer="0.4"/>
  <pageSetup paperSize="9" scale="85" firstPageNumber="5" orientation="portrait" useFirstPageNumber="1" horizontalDpi="1200" verticalDpi="1200" r:id="rId1"/>
  <headerFooter>
    <oddFooter>&amp;R&amp;"Browallia New,Regular"&amp;13&amp;P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CACB5D-5709-4EFF-A9A8-E50C1E8B3C92}">
  <dimension ref="A1:U54"/>
  <sheetViews>
    <sheetView topLeftCell="A41" zoomScale="115" zoomScaleNormal="115" zoomScaleSheetLayoutView="94" workbookViewId="0">
      <selection activeCell="C57" sqref="C57"/>
    </sheetView>
  </sheetViews>
  <sheetFormatPr defaultColWidth="12.7109375" defaultRowHeight="15" customHeight="1" x14ac:dyDescent="0.2"/>
  <cols>
    <col min="1" max="2" width="1.7109375" style="83" customWidth="1"/>
    <col min="3" max="3" width="29.7109375" style="83" customWidth="1"/>
    <col min="4" max="4" width="7.7109375" style="83" customWidth="1"/>
    <col min="5" max="5" width="0.85546875" style="83" customWidth="1"/>
    <col min="6" max="6" width="15.28515625" style="83" customWidth="1"/>
    <col min="7" max="7" width="0.85546875" style="83" customWidth="1"/>
    <col min="8" max="8" width="15.28515625" style="83" customWidth="1"/>
    <col min="9" max="9" width="0.85546875" style="83" customWidth="1"/>
    <col min="10" max="10" width="15.28515625" style="83" customWidth="1"/>
    <col min="11" max="11" width="0.85546875" style="83" customWidth="1"/>
    <col min="12" max="12" width="15.28515625" style="170" customWidth="1"/>
    <col min="13" max="16384" width="12.7109375" style="83"/>
  </cols>
  <sheetData>
    <row r="1" spans="1:12" ht="21.75" customHeight="1" x14ac:dyDescent="0.2">
      <c r="A1" s="78" t="s">
        <v>0</v>
      </c>
      <c r="B1" s="78"/>
      <c r="C1" s="79"/>
      <c r="D1" s="80"/>
      <c r="E1" s="80"/>
      <c r="F1" s="81"/>
      <c r="G1" s="82"/>
      <c r="H1" s="81"/>
      <c r="I1" s="80"/>
      <c r="J1" s="81"/>
      <c r="K1" s="82"/>
      <c r="L1" s="82"/>
    </row>
    <row r="2" spans="1:12" ht="21.75" customHeight="1" x14ac:dyDescent="0.2">
      <c r="A2" s="78" t="s">
        <v>49</v>
      </c>
      <c r="B2" s="78"/>
      <c r="C2" s="79"/>
      <c r="D2" s="80"/>
      <c r="E2" s="80"/>
      <c r="F2" s="81"/>
      <c r="G2" s="82"/>
      <c r="H2" s="81"/>
      <c r="I2" s="80"/>
      <c r="J2" s="81"/>
      <c r="K2" s="82"/>
      <c r="L2" s="82"/>
    </row>
    <row r="3" spans="1:12" ht="21.75" customHeight="1" x14ac:dyDescent="0.2">
      <c r="A3" s="84" t="s">
        <v>168</v>
      </c>
      <c r="B3" s="84"/>
      <c r="C3" s="85"/>
      <c r="D3" s="86"/>
      <c r="E3" s="86"/>
      <c r="F3" s="87"/>
      <c r="G3" s="88"/>
      <c r="H3" s="87"/>
      <c r="I3" s="86"/>
      <c r="J3" s="87"/>
      <c r="K3" s="88"/>
      <c r="L3" s="88"/>
    </row>
    <row r="4" spans="1:12" ht="18.75" customHeight="1" x14ac:dyDescent="0.2">
      <c r="A4" s="78"/>
      <c r="B4" s="79"/>
      <c r="C4" s="79"/>
      <c r="D4" s="80"/>
      <c r="E4" s="80"/>
      <c r="F4" s="89"/>
      <c r="G4" s="89"/>
      <c r="H4" s="89"/>
      <c r="I4" s="80"/>
      <c r="J4" s="89"/>
      <c r="K4" s="89"/>
      <c r="L4" s="168"/>
    </row>
    <row r="5" spans="1:12" ht="21" customHeight="1" x14ac:dyDescent="0.2">
      <c r="A5" s="78"/>
      <c r="B5" s="79"/>
      <c r="C5" s="79"/>
      <c r="D5" s="80"/>
      <c r="E5" s="80"/>
      <c r="F5" s="179" t="s">
        <v>2</v>
      </c>
      <c r="G5" s="180"/>
      <c r="H5" s="180"/>
      <c r="I5" s="80"/>
      <c r="J5" s="179" t="s">
        <v>3</v>
      </c>
      <c r="K5" s="180"/>
      <c r="L5" s="180"/>
    </row>
    <row r="6" spans="1:12" ht="21" customHeight="1" x14ac:dyDescent="0.2">
      <c r="A6" s="78"/>
      <c r="B6" s="79"/>
      <c r="C6" s="79"/>
      <c r="D6" s="80"/>
      <c r="E6" s="80"/>
      <c r="F6" s="90" t="s">
        <v>4</v>
      </c>
      <c r="G6" s="91"/>
      <c r="H6" s="90" t="s">
        <v>4</v>
      </c>
      <c r="I6" s="80"/>
      <c r="J6" s="90" t="s">
        <v>4</v>
      </c>
      <c r="K6" s="91"/>
      <c r="L6" s="168" t="s">
        <v>4</v>
      </c>
    </row>
    <row r="7" spans="1:12" ht="21" customHeight="1" x14ac:dyDescent="0.2">
      <c r="A7" s="78"/>
      <c r="B7" s="79"/>
      <c r="C7" s="79"/>
      <c r="E7" s="80"/>
      <c r="F7" s="93" t="s">
        <v>126</v>
      </c>
      <c r="G7" s="93"/>
      <c r="H7" s="93" t="s">
        <v>8</v>
      </c>
      <c r="I7" s="94"/>
      <c r="J7" s="93" t="s">
        <v>126</v>
      </c>
      <c r="K7" s="93"/>
      <c r="L7" s="93" t="s">
        <v>8</v>
      </c>
    </row>
    <row r="8" spans="1:12" ht="21" customHeight="1" x14ac:dyDescent="0.2">
      <c r="A8" s="78"/>
      <c r="B8" s="79"/>
      <c r="C8" s="79"/>
      <c r="D8" s="174" t="s">
        <v>7</v>
      </c>
      <c r="E8" s="80"/>
      <c r="F8" s="92" t="s">
        <v>135</v>
      </c>
      <c r="G8" s="93"/>
      <c r="H8" s="92" t="s">
        <v>135</v>
      </c>
      <c r="I8" s="94"/>
      <c r="J8" s="92" t="s">
        <v>135</v>
      </c>
      <c r="K8" s="93"/>
      <c r="L8" s="92" t="s">
        <v>135</v>
      </c>
    </row>
    <row r="9" spans="1:12" ht="7.5" customHeight="1" x14ac:dyDescent="0.2">
      <c r="A9" s="79"/>
      <c r="B9" s="79"/>
      <c r="C9" s="79"/>
      <c r="D9" s="95"/>
      <c r="E9" s="95"/>
      <c r="F9" s="117"/>
      <c r="G9" s="118"/>
      <c r="H9" s="118"/>
      <c r="I9" s="98"/>
      <c r="J9" s="117"/>
      <c r="K9" s="118"/>
      <c r="L9" s="93"/>
    </row>
    <row r="10" spans="1:12" ht="21" customHeight="1" x14ac:dyDescent="0.2">
      <c r="A10" s="79" t="s">
        <v>149</v>
      </c>
      <c r="B10" s="79"/>
      <c r="C10" s="79"/>
      <c r="D10" s="80"/>
      <c r="E10" s="80"/>
      <c r="F10" s="97">
        <v>236467295</v>
      </c>
      <c r="G10" s="98"/>
      <c r="H10" s="99">
        <v>186658706</v>
      </c>
      <c r="I10" s="100"/>
      <c r="J10" s="97">
        <v>236467295</v>
      </c>
      <c r="K10" s="98"/>
      <c r="L10" s="79">
        <v>188465646</v>
      </c>
    </row>
    <row r="11" spans="1:12" ht="21" customHeight="1" x14ac:dyDescent="0.2">
      <c r="A11" s="79" t="s">
        <v>50</v>
      </c>
      <c r="B11" s="79"/>
      <c r="C11" s="79"/>
      <c r="D11" s="80"/>
      <c r="E11" s="80"/>
      <c r="F11" s="101">
        <v>0</v>
      </c>
      <c r="G11" s="98"/>
      <c r="H11" s="102">
        <v>0</v>
      </c>
      <c r="I11" s="100"/>
      <c r="J11" s="101">
        <v>30012722</v>
      </c>
      <c r="K11" s="98"/>
      <c r="L11" s="85">
        <v>34810990</v>
      </c>
    </row>
    <row r="12" spans="1:12" ht="7.5" customHeight="1" x14ac:dyDescent="0.2">
      <c r="A12" s="79"/>
      <c r="B12" s="79"/>
      <c r="C12" s="79"/>
      <c r="D12" s="95"/>
      <c r="E12" s="95"/>
      <c r="F12" s="97"/>
      <c r="G12" s="98"/>
      <c r="H12" s="99"/>
      <c r="I12" s="103"/>
      <c r="J12" s="97"/>
      <c r="K12" s="98"/>
      <c r="L12" s="79"/>
    </row>
    <row r="13" spans="1:12" ht="21" customHeight="1" x14ac:dyDescent="0.2">
      <c r="A13" s="78" t="s">
        <v>51</v>
      </c>
      <c r="B13" s="79"/>
      <c r="C13" s="79"/>
      <c r="D13" s="80"/>
      <c r="E13" s="80"/>
      <c r="F13" s="101">
        <f>SUM(F10:F11)</f>
        <v>236467295</v>
      </c>
      <c r="G13" s="98"/>
      <c r="H13" s="102">
        <f>SUM(H10:H11)</f>
        <v>186658706</v>
      </c>
      <c r="I13" s="100"/>
      <c r="J13" s="101">
        <f>SUM(J10:J11)</f>
        <v>266480017</v>
      </c>
      <c r="K13" s="98"/>
      <c r="L13" s="85">
        <f>SUM(L10:L11)</f>
        <v>223276636</v>
      </c>
    </row>
    <row r="14" spans="1:12" ht="7.5" customHeight="1" x14ac:dyDescent="0.2">
      <c r="A14" s="79"/>
      <c r="B14" s="79"/>
      <c r="C14" s="79"/>
      <c r="D14" s="95"/>
      <c r="E14" s="95"/>
      <c r="F14" s="104"/>
      <c r="G14" s="98"/>
      <c r="H14" s="98"/>
      <c r="I14" s="103"/>
      <c r="J14" s="104"/>
      <c r="K14" s="98"/>
      <c r="L14" s="82"/>
    </row>
    <row r="15" spans="1:12" ht="21" customHeight="1" x14ac:dyDescent="0.2">
      <c r="A15" s="79" t="s">
        <v>52</v>
      </c>
      <c r="B15" s="79"/>
      <c r="C15" s="79"/>
      <c r="D15" s="80"/>
      <c r="E15" s="80"/>
      <c r="F15" s="97">
        <v>-180847167</v>
      </c>
      <c r="G15" s="98"/>
      <c r="H15" s="99">
        <v>-136979314</v>
      </c>
      <c r="I15" s="100"/>
      <c r="J15" s="97">
        <v>-232241043</v>
      </c>
      <c r="K15" s="98"/>
      <c r="L15" s="79">
        <v>-204808436</v>
      </c>
    </row>
    <row r="16" spans="1:12" ht="21" customHeight="1" x14ac:dyDescent="0.2">
      <c r="A16" s="79" t="s">
        <v>53</v>
      </c>
      <c r="B16" s="79"/>
      <c r="C16" s="79"/>
      <c r="D16" s="80"/>
      <c r="E16" s="80"/>
      <c r="F16" s="101">
        <v>0</v>
      </c>
      <c r="G16" s="98"/>
      <c r="H16" s="102">
        <v>0</v>
      </c>
      <c r="I16" s="100"/>
      <c r="J16" s="101">
        <v>-14370192</v>
      </c>
      <c r="K16" s="98"/>
      <c r="L16" s="85">
        <v>-13767148</v>
      </c>
    </row>
    <row r="17" spans="1:12" ht="7.5" customHeight="1" x14ac:dyDescent="0.2">
      <c r="A17" s="79"/>
      <c r="B17" s="79"/>
      <c r="C17" s="79"/>
      <c r="D17" s="95"/>
      <c r="E17" s="95"/>
      <c r="F17" s="104"/>
      <c r="G17" s="98"/>
      <c r="H17" s="98"/>
      <c r="I17" s="103"/>
      <c r="J17" s="104"/>
      <c r="K17" s="98"/>
      <c r="L17" s="82"/>
    </row>
    <row r="18" spans="1:12" ht="21" customHeight="1" x14ac:dyDescent="0.2">
      <c r="A18" s="78" t="s">
        <v>54</v>
      </c>
      <c r="B18" s="79"/>
      <c r="C18" s="79"/>
      <c r="D18" s="80"/>
      <c r="E18" s="80"/>
      <c r="F18" s="101">
        <f>SUM(F15:F16)</f>
        <v>-180847167</v>
      </c>
      <c r="G18" s="98"/>
      <c r="H18" s="102">
        <f>SUM(H15:H16)</f>
        <v>-136979314</v>
      </c>
      <c r="I18" s="100"/>
      <c r="J18" s="101">
        <f>SUM(J15:J16)</f>
        <v>-246611235</v>
      </c>
      <c r="K18" s="98"/>
      <c r="L18" s="85">
        <f>SUM(L15:L16)</f>
        <v>-218575584</v>
      </c>
    </row>
    <row r="19" spans="1:12" ht="7.5" customHeight="1" x14ac:dyDescent="0.2">
      <c r="A19" s="79"/>
      <c r="B19" s="79"/>
      <c r="C19" s="79"/>
      <c r="D19" s="95"/>
      <c r="E19" s="95"/>
      <c r="F19" s="97"/>
      <c r="G19" s="98"/>
      <c r="H19" s="99"/>
      <c r="I19" s="103"/>
      <c r="J19" s="97"/>
      <c r="K19" s="98"/>
      <c r="L19" s="79"/>
    </row>
    <row r="20" spans="1:12" ht="21" customHeight="1" x14ac:dyDescent="0.2">
      <c r="A20" s="78" t="s">
        <v>55</v>
      </c>
      <c r="B20" s="78"/>
      <c r="C20" s="79"/>
      <c r="D20" s="80"/>
      <c r="E20" s="80"/>
      <c r="F20" s="97">
        <f>SUM(F13,F18)</f>
        <v>55620128</v>
      </c>
      <c r="G20" s="98"/>
      <c r="H20" s="99">
        <f>SUM(H13,H18)</f>
        <v>49679392</v>
      </c>
      <c r="I20" s="100"/>
      <c r="J20" s="97">
        <f>SUM(J13,J18)</f>
        <v>19868782</v>
      </c>
      <c r="K20" s="98"/>
      <c r="L20" s="79">
        <f>SUM(L13,L18)</f>
        <v>4701052</v>
      </c>
    </row>
    <row r="21" spans="1:12" ht="7.5" customHeight="1" x14ac:dyDescent="0.2">
      <c r="A21" s="79"/>
      <c r="B21" s="79"/>
      <c r="C21" s="79"/>
      <c r="D21" s="95"/>
      <c r="E21" s="95"/>
      <c r="F21" s="97"/>
      <c r="G21" s="98"/>
      <c r="H21" s="99"/>
      <c r="I21" s="103"/>
      <c r="J21" s="97"/>
      <c r="K21" s="98"/>
      <c r="L21" s="79"/>
    </row>
    <row r="22" spans="1:12" ht="21" customHeight="1" x14ac:dyDescent="0.2">
      <c r="A22" s="79" t="s">
        <v>56</v>
      </c>
      <c r="B22" s="79"/>
      <c r="C22" s="79"/>
      <c r="D22" s="80">
        <v>20</v>
      </c>
      <c r="E22" s="80"/>
      <c r="F22" s="101">
        <v>45039336</v>
      </c>
      <c r="G22" s="98"/>
      <c r="H22" s="102">
        <v>31777476</v>
      </c>
      <c r="I22" s="100"/>
      <c r="J22" s="101">
        <v>56109907</v>
      </c>
      <c r="K22" s="98"/>
      <c r="L22" s="85">
        <v>42374049</v>
      </c>
    </row>
    <row r="23" spans="1:12" ht="7.5" customHeight="1" x14ac:dyDescent="0.2">
      <c r="A23" s="79"/>
      <c r="B23" s="79"/>
      <c r="C23" s="79"/>
      <c r="D23" s="95"/>
      <c r="E23" s="95"/>
      <c r="F23" s="97"/>
      <c r="G23" s="98"/>
      <c r="H23" s="99"/>
      <c r="I23" s="103"/>
      <c r="J23" s="97"/>
      <c r="K23" s="98"/>
      <c r="L23" s="79"/>
    </row>
    <row r="24" spans="1:12" ht="21" customHeight="1" x14ac:dyDescent="0.2">
      <c r="A24" s="78" t="s">
        <v>57</v>
      </c>
      <c r="B24" s="79"/>
      <c r="C24" s="79"/>
      <c r="D24" s="80"/>
      <c r="E24" s="80"/>
      <c r="F24" s="97">
        <f>SUM(F22,F20)</f>
        <v>100659464</v>
      </c>
      <c r="G24" s="98"/>
      <c r="H24" s="99">
        <f>SUM(H22,H20)</f>
        <v>81456868</v>
      </c>
      <c r="I24" s="100"/>
      <c r="J24" s="97">
        <f>SUM(J22,J20)</f>
        <v>75978689</v>
      </c>
      <c r="K24" s="98"/>
      <c r="L24" s="79">
        <f>SUM(L22,L20)</f>
        <v>47075101</v>
      </c>
    </row>
    <row r="25" spans="1:12" ht="7.5" customHeight="1" x14ac:dyDescent="0.2">
      <c r="A25" s="79"/>
      <c r="B25" s="79"/>
      <c r="C25" s="79"/>
      <c r="D25" s="95"/>
      <c r="E25" s="95"/>
      <c r="F25" s="104"/>
      <c r="G25" s="98"/>
      <c r="H25" s="98"/>
      <c r="I25" s="103"/>
      <c r="J25" s="104"/>
      <c r="K25" s="98"/>
      <c r="L25" s="82"/>
    </row>
    <row r="26" spans="1:12" ht="21" customHeight="1" x14ac:dyDescent="0.2">
      <c r="A26" s="79" t="s">
        <v>58</v>
      </c>
      <c r="B26" s="79"/>
      <c r="C26" s="79"/>
      <c r="D26" s="80"/>
      <c r="E26" s="80"/>
      <c r="F26" s="97">
        <v>-1854484</v>
      </c>
      <c r="G26" s="98"/>
      <c r="H26" s="99">
        <v>-2338555</v>
      </c>
      <c r="I26" s="100"/>
      <c r="J26" s="97">
        <v>-1854484</v>
      </c>
      <c r="K26" s="98"/>
      <c r="L26" s="79">
        <v>-2338555</v>
      </c>
    </row>
    <row r="27" spans="1:12" ht="21" customHeight="1" x14ac:dyDescent="0.2">
      <c r="A27" s="79" t="s">
        <v>59</v>
      </c>
      <c r="B27" s="79"/>
      <c r="C27" s="79"/>
      <c r="D27" s="80"/>
      <c r="E27" s="80"/>
      <c r="F27" s="101">
        <v>-54544585</v>
      </c>
      <c r="G27" s="98"/>
      <c r="H27" s="102">
        <v>-53236587</v>
      </c>
      <c r="I27" s="100"/>
      <c r="J27" s="101">
        <v>-35708004</v>
      </c>
      <c r="K27" s="98"/>
      <c r="L27" s="85">
        <v>-34256125</v>
      </c>
    </row>
    <row r="28" spans="1:12" ht="7.5" customHeight="1" x14ac:dyDescent="0.2">
      <c r="A28" s="79"/>
      <c r="B28" s="79"/>
      <c r="C28" s="79"/>
      <c r="D28" s="95"/>
      <c r="E28" s="95"/>
      <c r="F28" s="97"/>
      <c r="G28" s="98"/>
      <c r="H28" s="99"/>
      <c r="I28" s="103"/>
      <c r="J28" s="97"/>
      <c r="K28" s="98"/>
      <c r="L28" s="79"/>
    </row>
    <row r="29" spans="1:12" ht="21" customHeight="1" x14ac:dyDescent="0.2">
      <c r="A29" s="78" t="s">
        <v>155</v>
      </c>
      <c r="B29" s="79"/>
      <c r="C29" s="79"/>
      <c r="D29" s="80"/>
      <c r="E29" s="80"/>
      <c r="F29" s="101">
        <f>SUM(F26:F27)</f>
        <v>-56399069</v>
      </c>
      <c r="G29" s="98"/>
      <c r="H29" s="102">
        <f>SUM(H26:H27)</f>
        <v>-55575142</v>
      </c>
      <c r="I29" s="100"/>
      <c r="J29" s="101">
        <f>SUM(J26:J27)</f>
        <v>-37562488</v>
      </c>
      <c r="K29" s="98"/>
      <c r="L29" s="85">
        <f>SUM(L26:L27)</f>
        <v>-36594680</v>
      </c>
    </row>
    <row r="30" spans="1:12" ht="7.5" customHeight="1" x14ac:dyDescent="0.2">
      <c r="A30" s="79"/>
      <c r="B30" s="79"/>
      <c r="C30" s="79"/>
      <c r="D30" s="95"/>
      <c r="E30" s="95"/>
      <c r="F30" s="97"/>
      <c r="G30" s="98"/>
      <c r="H30" s="99"/>
      <c r="I30" s="103"/>
      <c r="J30" s="97"/>
      <c r="K30" s="98"/>
      <c r="L30" s="79"/>
    </row>
    <row r="31" spans="1:12" ht="21" customHeight="1" x14ac:dyDescent="0.2">
      <c r="A31" s="78" t="s">
        <v>60</v>
      </c>
      <c r="B31" s="79"/>
      <c r="C31" s="79"/>
      <c r="D31" s="80"/>
      <c r="E31" s="80"/>
      <c r="F31" s="97">
        <f>SUM(F24,F29)</f>
        <v>44260395</v>
      </c>
      <c r="G31" s="98"/>
      <c r="H31" s="99">
        <f>SUM(H24,H29)</f>
        <v>25881726</v>
      </c>
      <c r="I31" s="100"/>
      <c r="J31" s="97">
        <f>SUM(J24,J29)</f>
        <v>38416201</v>
      </c>
      <c r="K31" s="98"/>
      <c r="L31" s="79">
        <f>SUM(L24,L29)</f>
        <v>10480421</v>
      </c>
    </row>
    <row r="32" spans="1:12" ht="21" customHeight="1" x14ac:dyDescent="0.2">
      <c r="A32" s="79" t="s">
        <v>61</v>
      </c>
      <c r="B32" s="79"/>
      <c r="C32" s="79"/>
      <c r="D32" s="80"/>
      <c r="E32" s="80"/>
      <c r="F32" s="101">
        <v>-2151420</v>
      </c>
      <c r="G32" s="98"/>
      <c r="H32" s="102">
        <v>-1234867</v>
      </c>
      <c r="I32" s="100"/>
      <c r="J32" s="101">
        <v>-817575</v>
      </c>
      <c r="K32" s="98"/>
      <c r="L32" s="85">
        <v>-773752</v>
      </c>
    </row>
    <row r="33" spans="1:21" ht="7.5" customHeight="1" x14ac:dyDescent="0.2">
      <c r="A33" s="79"/>
      <c r="B33" s="79"/>
      <c r="C33" s="79"/>
      <c r="D33" s="80"/>
      <c r="E33" s="80"/>
      <c r="F33" s="104"/>
      <c r="G33" s="98"/>
      <c r="H33" s="98"/>
      <c r="I33" s="100"/>
      <c r="J33" s="104"/>
      <c r="K33" s="98"/>
      <c r="L33" s="82"/>
    </row>
    <row r="34" spans="1:21" ht="21" customHeight="1" x14ac:dyDescent="0.2">
      <c r="A34" s="78" t="s">
        <v>62</v>
      </c>
      <c r="B34" s="78"/>
      <c r="C34" s="79"/>
      <c r="D34" s="80"/>
      <c r="E34" s="80"/>
      <c r="F34" s="97">
        <f>SUM(F31:F32)</f>
        <v>42108975</v>
      </c>
      <c r="G34" s="98"/>
      <c r="H34" s="99">
        <f>SUM(H31:H32)</f>
        <v>24646859</v>
      </c>
      <c r="I34" s="100"/>
      <c r="J34" s="97">
        <f>SUM(J31:J32)</f>
        <v>37598626</v>
      </c>
      <c r="K34" s="98"/>
      <c r="L34" s="79">
        <f>SUM(L31:L32)</f>
        <v>9706669</v>
      </c>
    </row>
    <row r="35" spans="1:21" ht="21" customHeight="1" x14ac:dyDescent="0.2">
      <c r="A35" s="79" t="s">
        <v>175</v>
      </c>
      <c r="B35" s="78"/>
      <c r="C35" s="79"/>
      <c r="D35" s="80">
        <v>21</v>
      </c>
      <c r="E35" s="80"/>
      <c r="F35" s="101">
        <v>-9405107</v>
      </c>
      <c r="G35" s="98"/>
      <c r="H35" s="102">
        <v>-7037085</v>
      </c>
      <c r="I35" s="100"/>
      <c r="J35" s="101">
        <v>-8594123</v>
      </c>
      <c r="K35" s="98"/>
      <c r="L35" s="85">
        <v>-3472327</v>
      </c>
      <c r="N35" s="171"/>
      <c r="O35" s="171"/>
      <c r="P35" s="171"/>
      <c r="Q35" s="171"/>
      <c r="R35" s="171"/>
      <c r="S35" s="171"/>
      <c r="T35" s="171"/>
    </row>
    <row r="36" spans="1:21" ht="7.5" customHeight="1" x14ac:dyDescent="0.2">
      <c r="A36" s="79"/>
      <c r="B36" s="79"/>
      <c r="C36" s="79"/>
      <c r="D36" s="80"/>
      <c r="E36" s="80"/>
      <c r="F36" s="104"/>
      <c r="G36" s="98"/>
      <c r="H36" s="98"/>
      <c r="I36" s="100"/>
      <c r="J36" s="104"/>
      <c r="K36" s="98"/>
      <c r="L36" s="82"/>
    </row>
    <row r="37" spans="1:21" ht="21" customHeight="1" x14ac:dyDescent="0.2">
      <c r="A37" s="78" t="s">
        <v>180</v>
      </c>
      <c r="B37" s="78"/>
      <c r="C37" s="79"/>
      <c r="D37" s="80"/>
      <c r="E37" s="80"/>
      <c r="F37" s="105">
        <f>SUM(F34:F35)</f>
        <v>32703868</v>
      </c>
      <c r="G37" s="98"/>
      <c r="H37" s="106">
        <f>SUM(H34:H35)</f>
        <v>17609774</v>
      </c>
      <c r="I37" s="100"/>
      <c r="J37" s="105">
        <f>SUM(J34:J35)</f>
        <v>29004503</v>
      </c>
      <c r="K37" s="98"/>
      <c r="L37" s="141">
        <f>SUM(L34:L35)</f>
        <v>6234342</v>
      </c>
    </row>
    <row r="38" spans="1:21" ht="7.5" customHeight="1" x14ac:dyDescent="0.2">
      <c r="A38" s="79"/>
      <c r="B38" s="79"/>
      <c r="C38" s="79"/>
      <c r="D38" s="80"/>
      <c r="E38" s="80"/>
      <c r="F38" s="104"/>
      <c r="G38" s="98"/>
      <c r="H38" s="98"/>
      <c r="I38" s="100"/>
      <c r="J38" s="104"/>
      <c r="K38" s="98"/>
      <c r="L38" s="82"/>
    </row>
    <row r="39" spans="1:21" ht="21" customHeight="1" x14ac:dyDescent="0.2">
      <c r="A39" s="78" t="s">
        <v>158</v>
      </c>
      <c r="B39" s="78"/>
      <c r="C39" s="78"/>
      <c r="D39" s="80"/>
      <c r="E39" s="80"/>
      <c r="F39" s="97"/>
      <c r="G39" s="98"/>
      <c r="H39" s="99"/>
      <c r="I39" s="100"/>
      <c r="J39" s="97"/>
      <c r="K39" s="98"/>
      <c r="L39" s="79"/>
      <c r="N39" s="171"/>
      <c r="O39" s="171"/>
      <c r="P39" s="171"/>
      <c r="Q39" s="171"/>
      <c r="R39" s="171"/>
      <c r="S39" s="171"/>
      <c r="T39" s="171"/>
      <c r="U39" s="171"/>
    </row>
    <row r="40" spans="1:21" ht="21" customHeight="1" x14ac:dyDescent="0.2">
      <c r="A40" s="78" t="s">
        <v>63</v>
      </c>
      <c r="B40" s="78"/>
      <c r="C40" s="78"/>
      <c r="D40" s="80"/>
      <c r="E40" s="80"/>
      <c r="F40" s="97"/>
      <c r="G40" s="98"/>
      <c r="H40" s="99"/>
      <c r="I40" s="100"/>
      <c r="J40" s="97"/>
      <c r="K40" s="98"/>
      <c r="L40" s="79"/>
    </row>
    <row r="41" spans="1:21" ht="21" customHeight="1" x14ac:dyDescent="0.2">
      <c r="A41" s="78"/>
      <c r="B41" s="78" t="s">
        <v>64</v>
      </c>
      <c r="C41" s="78"/>
      <c r="D41" s="80"/>
      <c r="E41" s="80"/>
      <c r="F41" s="97"/>
      <c r="G41" s="98"/>
      <c r="H41" s="99"/>
      <c r="I41" s="100"/>
      <c r="J41" s="97"/>
      <c r="K41" s="98"/>
      <c r="L41" s="79"/>
    </row>
    <row r="42" spans="1:21" ht="21" customHeight="1" x14ac:dyDescent="0.2">
      <c r="A42" s="79" t="s">
        <v>123</v>
      </c>
      <c r="B42" s="78"/>
      <c r="C42" s="78"/>
      <c r="D42" s="80"/>
      <c r="E42" s="80"/>
      <c r="F42" s="97"/>
      <c r="G42" s="98"/>
      <c r="H42" s="99"/>
      <c r="I42" s="100"/>
      <c r="J42" s="97"/>
      <c r="K42" s="98"/>
      <c r="L42" s="79"/>
    </row>
    <row r="43" spans="1:21" ht="21" customHeight="1" x14ac:dyDescent="0.2">
      <c r="A43" s="79"/>
      <c r="B43" s="79" t="s">
        <v>124</v>
      </c>
      <c r="C43" s="78"/>
      <c r="D43" s="80"/>
      <c r="E43" s="80"/>
      <c r="F43" s="105">
        <v>2096140</v>
      </c>
      <c r="G43" s="98"/>
      <c r="H43" s="106">
        <v>4175279</v>
      </c>
      <c r="I43" s="100"/>
      <c r="J43" s="105">
        <v>1847599</v>
      </c>
      <c r="K43" s="98"/>
      <c r="L43" s="141">
        <v>4039913</v>
      </c>
    </row>
    <row r="44" spans="1:21" ht="18.75" x14ac:dyDescent="0.2">
      <c r="A44" s="78" t="s">
        <v>158</v>
      </c>
      <c r="B44" s="79"/>
      <c r="C44" s="79"/>
      <c r="D44" s="95"/>
      <c r="E44" s="95"/>
      <c r="F44" s="97"/>
      <c r="G44" s="98"/>
      <c r="H44" s="99"/>
      <c r="I44" s="103"/>
      <c r="J44" s="97"/>
      <c r="K44" s="98"/>
      <c r="L44" s="79"/>
    </row>
    <row r="45" spans="1:21" ht="18.75" customHeight="1" x14ac:dyDescent="0.2">
      <c r="A45" s="78"/>
      <c r="B45" s="109" t="s">
        <v>65</v>
      </c>
      <c r="C45" s="79"/>
      <c r="D45" s="95"/>
      <c r="E45" s="95"/>
      <c r="F45" s="107">
        <f>SUM(F43)</f>
        <v>2096140</v>
      </c>
      <c r="G45" s="98"/>
      <c r="H45" s="108">
        <f>SUM(H43)</f>
        <v>4175279</v>
      </c>
      <c r="I45" s="100"/>
      <c r="J45" s="107">
        <f>SUM(J43)</f>
        <v>1847599</v>
      </c>
      <c r="K45" s="98"/>
      <c r="L45" s="88">
        <f>SUM(L43)</f>
        <v>4039913</v>
      </c>
    </row>
    <row r="46" spans="1:21" ht="7.5" customHeight="1" x14ac:dyDescent="0.2">
      <c r="A46" s="79"/>
      <c r="B46" s="79"/>
      <c r="C46" s="79"/>
      <c r="D46" s="95"/>
      <c r="E46" s="95"/>
      <c r="F46" s="97"/>
      <c r="G46" s="98"/>
      <c r="H46" s="99"/>
      <c r="I46" s="103"/>
      <c r="J46" s="97"/>
      <c r="K46" s="98"/>
      <c r="L46" s="79"/>
    </row>
    <row r="47" spans="1:21" ht="21" customHeight="1" thickBot="1" x14ac:dyDescent="0.25">
      <c r="A47" s="78" t="s">
        <v>69</v>
      </c>
      <c r="B47" s="79"/>
      <c r="C47" s="79"/>
      <c r="D47" s="80"/>
      <c r="E47" s="80"/>
      <c r="F47" s="110">
        <f>SUM(F37,F45)</f>
        <v>34800008</v>
      </c>
      <c r="G47" s="98"/>
      <c r="H47" s="161">
        <f>SUM(H37,H45)</f>
        <v>21785053</v>
      </c>
      <c r="I47" s="100"/>
      <c r="J47" s="110">
        <f>SUM(J37,J45)</f>
        <v>30852102</v>
      </c>
      <c r="K47" s="98"/>
      <c r="L47" s="169">
        <f>SUM(L37,L45)</f>
        <v>10274255</v>
      </c>
    </row>
    <row r="48" spans="1:21" ht="12" customHeight="1" thickTop="1" x14ac:dyDescent="0.2">
      <c r="A48" s="79"/>
      <c r="B48" s="79"/>
      <c r="C48" s="79"/>
      <c r="D48" s="80"/>
      <c r="E48" s="80"/>
      <c r="F48" s="97"/>
      <c r="G48" s="98"/>
      <c r="H48" s="99"/>
      <c r="I48" s="100"/>
      <c r="J48" s="97"/>
      <c r="K48" s="98"/>
      <c r="L48" s="79"/>
    </row>
    <row r="49" spans="1:12" ht="21" customHeight="1" x14ac:dyDescent="0.2">
      <c r="A49" s="78" t="s">
        <v>108</v>
      </c>
      <c r="B49" s="79"/>
      <c r="C49" s="79"/>
      <c r="D49" s="80"/>
      <c r="E49" s="80"/>
      <c r="F49" s="119"/>
      <c r="G49" s="120"/>
      <c r="H49" s="120"/>
      <c r="I49" s="121"/>
      <c r="J49" s="119"/>
      <c r="K49" s="120"/>
      <c r="L49" s="82"/>
    </row>
    <row r="50" spans="1:12" ht="7.5" customHeight="1" x14ac:dyDescent="0.2">
      <c r="A50" s="79"/>
      <c r="B50" s="79"/>
      <c r="C50" s="79"/>
      <c r="D50" s="80"/>
      <c r="E50" s="80"/>
      <c r="F50" s="104"/>
      <c r="G50" s="98"/>
      <c r="H50" s="98"/>
      <c r="I50" s="100"/>
      <c r="J50" s="104"/>
      <c r="K50" s="98"/>
      <c r="L50" s="82"/>
    </row>
    <row r="51" spans="1:12" ht="21" customHeight="1" x14ac:dyDescent="0.2">
      <c r="A51" s="79" t="s">
        <v>159</v>
      </c>
      <c r="B51" s="79"/>
      <c r="C51" s="79"/>
      <c r="D51" s="80">
        <v>22</v>
      </c>
      <c r="E51" s="80"/>
      <c r="F51" s="119">
        <f>ROUND(F37/242134600,2)</f>
        <v>0.14000000000000001</v>
      </c>
      <c r="G51" s="120"/>
      <c r="H51" s="120">
        <f>ROUND(H37/242134600,2)</f>
        <v>7.0000000000000007E-2</v>
      </c>
      <c r="I51" s="121"/>
      <c r="J51" s="119">
        <f>ROUND(J37/242134600,2)</f>
        <v>0.12</v>
      </c>
      <c r="K51" s="120"/>
      <c r="L51" s="167">
        <f>ROUND(L37/242134600,2)</f>
        <v>0.03</v>
      </c>
    </row>
    <row r="52" spans="1:12" ht="18.75" customHeight="1" x14ac:dyDescent="0.2">
      <c r="A52" s="79"/>
      <c r="B52" s="79"/>
      <c r="C52" s="79"/>
      <c r="D52" s="80"/>
      <c r="E52" s="80"/>
      <c r="F52" s="116"/>
      <c r="G52" s="82"/>
      <c r="H52" s="116"/>
      <c r="I52" s="80"/>
      <c r="J52" s="116"/>
      <c r="K52" s="82"/>
      <c r="L52" s="82"/>
    </row>
    <row r="53" spans="1:12" ht="15" customHeight="1" x14ac:dyDescent="0.2">
      <c r="A53" s="79"/>
      <c r="B53" s="79"/>
      <c r="C53" s="79"/>
      <c r="D53" s="80"/>
      <c r="E53" s="80"/>
      <c r="F53" s="116"/>
      <c r="G53" s="82"/>
      <c r="H53" s="116"/>
      <c r="I53" s="80"/>
      <c r="J53" s="116"/>
      <c r="K53" s="82"/>
      <c r="L53" s="82"/>
    </row>
    <row r="54" spans="1:12" ht="21.75" customHeight="1" x14ac:dyDescent="0.2">
      <c r="A54" s="85" t="s">
        <v>184</v>
      </c>
      <c r="B54" s="85"/>
      <c r="C54" s="85"/>
      <c r="D54" s="86"/>
      <c r="E54" s="86"/>
      <c r="F54" s="87"/>
      <c r="G54" s="88"/>
      <c r="H54" s="87"/>
      <c r="I54" s="86"/>
      <c r="J54" s="87"/>
      <c r="K54" s="88"/>
      <c r="L54" s="88"/>
    </row>
  </sheetData>
  <mergeCells count="2">
    <mergeCell ref="F5:H5"/>
    <mergeCell ref="J5:L5"/>
  </mergeCells>
  <pageMargins left="0.8" right="0.5" top="0.5" bottom="0.6" header="0.49" footer="0.4"/>
  <pageSetup paperSize="9" scale="85" firstPageNumber="6" orientation="portrait" useFirstPageNumber="1" horizontalDpi="1200" verticalDpi="1200" r:id="rId1"/>
  <headerFooter>
    <oddFooter>&amp;R&amp;"Browallia New,Regular"&amp;13&amp;P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318FDB-C578-4D3C-BA94-D155E23CE144}">
  <dimension ref="A1:P27"/>
  <sheetViews>
    <sheetView topLeftCell="A16" zoomScaleNormal="100" zoomScaleSheetLayoutView="100" workbookViewId="0">
      <selection activeCell="C24" sqref="C24"/>
    </sheetView>
  </sheetViews>
  <sheetFormatPr defaultColWidth="12.7109375" defaultRowHeight="15" customHeight="1" x14ac:dyDescent="0.2"/>
  <cols>
    <col min="1" max="2" width="1.7109375" style="83" customWidth="1"/>
    <col min="3" max="3" width="32.85546875" style="83" customWidth="1"/>
    <col min="4" max="4" width="7.7109375" style="83" customWidth="1"/>
    <col min="5" max="5" width="1" style="83" customWidth="1"/>
    <col min="6" max="6" width="11.140625" style="83" customWidth="1"/>
    <col min="7" max="7" width="1" style="83" customWidth="1"/>
    <col min="8" max="8" width="10.7109375" style="83" customWidth="1"/>
    <col min="9" max="9" width="1" style="83" customWidth="1"/>
    <col min="10" max="10" width="18.140625" style="83" customWidth="1"/>
    <col min="11" max="11" width="1" style="83" customWidth="1"/>
    <col min="12" max="12" width="17.85546875" style="83" customWidth="1"/>
    <col min="13" max="13" width="1" style="83" customWidth="1"/>
    <col min="14" max="14" width="12.42578125" style="83" customWidth="1"/>
    <col min="15" max="15" width="1" style="83" customWidth="1"/>
    <col min="16" max="16" width="14.7109375" style="83" customWidth="1"/>
    <col min="17" max="16384" width="12.7109375" style="83"/>
  </cols>
  <sheetData>
    <row r="1" spans="1:16" ht="21.75" customHeight="1" x14ac:dyDescent="0.2">
      <c r="A1" s="78" t="s">
        <v>0</v>
      </c>
      <c r="B1" s="122"/>
      <c r="C1" s="123"/>
      <c r="D1" s="123"/>
      <c r="E1" s="123"/>
      <c r="F1" s="124"/>
      <c r="G1" s="123"/>
      <c r="H1" s="124"/>
      <c r="I1" s="123"/>
      <c r="J1" s="124"/>
      <c r="K1" s="123"/>
      <c r="L1" s="124"/>
      <c r="M1" s="124"/>
      <c r="N1" s="124"/>
      <c r="O1" s="123"/>
      <c r="P1" s="124"/>
    </row>
    <row r="2" spans="1:16" ht="21.75" customHeight="1" x14ac:dyDescent="0.2">
      <c r="A2" s="122" t="s">
        <v>66</v>
      </c>
      <c r="B2" s="122"/>
      <c r="C2" s="123"/>
      <c r="D2" s="123"/>
      <c r="E2" s="123"/>
      <c r="F2" s="124"/>
      <c r="G2" s="123"/>
      <c r="H2" s="124"/>
      <c r="I2" s="123"/>
      <c r="J2" s="124"/>
      <c r="K2" s="123"/>
      <c r="L2" s="124"/>
      <c r="M2" s="124"/>
      <c r="N2" s="124"/>
      <c r="O2" s="123"/>
      <c r="P2" s="124"/>
    </row>
    <row r="3" spans="1:16" ht="21.75" customHeight="1" x14ac:dyDescent="0.2">
      <c r="A3" s="84" t="s">
        <v>168</v>
      </c>
      <c r="B3" s="125"/>
      <c r="C3" s="125"/>
      <c r="D3" s="125"/>
      <c r="E3" s="125"/>
      <c r="F3" s="126"/>
      <c r="G3" s="125"/>
      <c r="H3" s="126"/>
      <c r="I3" s="125"/>
      <c r="J3" s="126"/>
      <c r="K3" s="125"/>
      <c r="L3" s="126"/>
      <c r="M3" s="126"/>
      <c r="N3" s="126"/>
      <c r="O3" s="125"/>
      <c r="P3" s="126"/>
    </row>
    <row r="4" spans="1:16" ht="21" customHeight="1" x14ac:dyDescent="0.2">
      <c r="A4" s="123"/>
      <c r="B4" s="123"/>
      <c r="C4" s="123"/>
      <c r="D4" s="123"/>
      <c r="E4" s="123"/>
      <c r="F4" s="79"/>
      <c r="G4" s="123"/>
      <c r="H4" s="79"/>
      <c r="I4" s="79"/>
      <c r="J4" s="79"/>
      <c r="K4" s="79"/>
      <c r="L4" s="79"/>
      <c r="M4" s="79"/>
      <c r="N4" s="79"/>
      <c r="O4" s="79"/>
      <c r="P4" s="93"/>
    </row>
    <row r="5" spans="1:16" ht="21" customHeight="1" x14ac:dyDescent="0.2">
      <c r="A5" s="123"/>
      <c r="B5" s="123"/>
      <c r="C5" s="123"/>
      <c r="D5" s="123"/>
      <c r="E5" s="123"/>
      <c r="F5" s="181" t="s">
        <v>2</v>
      </c>
      <c r="G5" s="181"/>
      <c r="H5" s="181"/>
      <c r="I5" s="181"/>
      <c r="J5" s="181"/>
      <c r="K5" s="181"/>
      <c r="L5" s="181"/>
      <c r="M5" s="181"/>
      <c r="N5" s="181"/>
      <c r="O5" s="181"/>
      <c r="P5" s="92" t="s">
        <v>4</v>
      </c>
    </row>
    <row r="6" spans="1:16" ht="21" customHeight="1" x14ac:dyDescent="0.2">
      <c r="A6" s="123"/>
      <c r="B6" s="123"/>
      <c r="C6" s="123"/>
      <c r="D6" s="123"/>
      <c r="E6" s="127"/>
      <c r="F6" s="127"/>
      <c r="G6" s="127"/>
      <c r="H6" s="127"/>
      <c r="I6" s="127"/>
      <c r="J6" s="127"/>
      <c r="K6" s="127"/>
      <c r="L6" s="182" t="s">
        <v>67</v>
      </c>
      <c r="M6" s="180"/>
      <c r="N6" s="180"/>
      <c r="O6" s="127"/>
      <c r="P6" s="127"/>
    </row>
    <row r="7" spans="1:16" ht="21" customHeight="1" x14ac:dyDescent="0.2">
      <c r="A7" s="123"/>
      <c r="B7" s="80"/>
      <c r="C7" s="122"/>
      <c r="D7" s="122"/>
      <c r="E7" s="78"/>
      <c r="F7" s="93" t="s">
        <v>118</v>
      </c>
      <c r="G7" s="78"/>
      <c r="H7" s="128" t="s">
        <v>120</v>
      </c>
      <c r="I7" s="93"/>
      <c r="J7" s="128" t="s">
        <v>104</v>
      </c>
      <c r="K7" s="93"/>
      <c r="L7" s="93" t="s">
        <v>68</v>
      </c>
      <c r="M7" s="78"/>
      <c r="N7" s="78"/>
      <c r="O7" s="93"/>
      <c r="P7" s="93" t="s">
        <v>160</v>
      </c>
    </row>
    <row r="8" spans="1:16" ht="21" customHeight="1" x14ac:dyDescent="0.2">
      <c r="A8" s="123"/>
      <c r="B8" s="80"/>
      <c r="C8" s="122"/>
      <c r="D8" s="95"/>
      <c r="E8" s="79"/>
      <c r="F8" s="93" t="s">
        <v>117</v>
      </c>
      <c r="G8" s="79"/>
      <c r="H8" s="162" t="s">
        <v>119</v>
      </c>
      <c r="I8" s="79"/>
      <c r="J8" s="162" t="s">
        <v>105</v>
      </c>
      <c r="K8" s="79"/>
      <c r="L8" s="118" t="s">
        <v>106</v>
      </c>
      <c r="M8" s="93"/>
      <c r="N8" s="93" t="s">
        <v>46</v>
      </c>
      <c r="O8" s="79"/>
      <c r="P8" s="93" t="s">
        <v>39</v>
      </c>
    </row>
    <row r="9" spans="1:16" ht="21" customHeight="1" x14ac:dyDescent="0.2">
      <c r="A9" s="123"/>
      <c r="B9" s="80"/>
      <c r="C9" s="122"/>
      <c r="D9" s="95"/>
      <c r="E9" s="79"/>
      <c r="F9" s="163" t="s">
        <v>135</v>
      </c>
      <c r="G9" s="79"/>
      <c r="H9" s="164" t="s">
        <v>135</v>
      </c>
      <c r="I9" s="79"/>
      <c r="J9" s="164" t="s">
        <v>135</v>
      </c>
      <c r="K9" s="79"/>
      <c r="L9" s="165" t="s">
        <v>135</v>
      </c>
      <c r="M9" s="93"/>
      <c r="N9" s="163" t="s">
        <v>135</v>
      </c>
      <c r="O9" s="79"/>
      <c r="P9" s="163" t="s">
        <v>135</v>
      </c>
    </row>
    <row r="10" spans="1:16" ht="7.5" customHeight="1" x14ac:dyDescent="0.2">
      <c r="A10" s="123"/>
      <c r="B10" s="95"/>
      <c r="C10" s="122"/>
      <c r="D10" s="122"/>
      <c r="E10" s="123"/>
      <c r="F10" s="131"/>
      <c r="G10" s="123"/>
      <c r="H10" s="81"/>
      <c r="I10" s="79"/>
      <c r="J10" s="81"/>
      <c r="K10" s="79"/>
      <c r="L10" s="81"/>
      <c r="M10" s="81"/>
      <c r="N10" s="124"/>
      <c r="O10" s="79"/>
      <c r="P10" s="124"/>
    </row>
    <row r="11" spans="1:16" ht="21" customHeight="1" x14ac:dyDescent="0.2">
      <c r="A11" s="78" t="s">
        <v>70</v>
      </c>
      <c r="B11" s="95"/>
      <c r="C11" s="122"/>
      <c r="D11" s="122"/>
      <c r="E11" s="99"/>
      <c r="F11" s="99">
        <v>242134600</v>
      </c>
      <c r="G11" s="99"/>
      <c r="H11" s="99">
        <v>139913762</v>
      </c>
      <c r="I11" s="99"/>
      <c r="J11" s="99">
        <v>167694335</v>
      </c>
      <c r="K11" s="99"/>
      <c r="L11" s="99">
        <v>18814074</v>
      </c>
      <c r="M11" s="99"/>
      <c r="N11" s="99">
        <v>45337256</v>
      </c>
      <c r="O11" s="99"/>
      <c r="P11" s="99">
        <f>SUM(F11:N11)</f>
        <v>613894027</v>
      </c>
    </row>
    <row r="12" spans="1:16" ht="21" customHeight="1" x14ac:dyDescent="0.2">
      <c r="A12" s="79" t="s">
        <v>110</v>
      </c>
      <c r="B12" s="95"/>
      <c r="C12" s="122"/>
      <c r="D12" s="132"/>
      <c r="E12" s="99"/>
      <c r="F12" s="99">
        <v>0</v>
      </c>
      <c r="G12" s="99"/>
      <c r="H12" s="99">
        <v>0</v>
      </c>
      <c r="I12" s="99"/>
      <c r="J12" s="99">
        <v>0</v>
      </c>
      <c r="K12" s="99"/>
      <c r="L12" s="99">
        <v>0</v>
      </c>
      <c r="M12" s="99"/>
      <c r="N12" s="99">
        <v>-36320190</v>
      </c>
      <c r="O12" s="99"/>
      <c r="P12" s="99">
        <f>SUM(F12:N12)</f>
        <v>-36320190</v>
      </c>
    </row>
    <row r="13" spans="1:16" ht="21" customHeight="1" x14ac:dyDescent="0.2">
      <c r="A13" s="123" t="s">
        <v>69</v>
      </c>
      <c r="B13" s="80"/>
      <c r="C13" s="123"/>
      <c r="D13" s="123"/>
      <c r="E13" s="98"/>
      <c r="F13" s="108">
        <v>0</v>
      </c>
      <c r="G13" s="98"/>
      <c r="H13" s="108">
        <v>0</v>
      </c>
      <c r="I13" s="99"/>
      <c r="J13" s="108">
        <v>0</v>
      </c>
      <c r="K13" s="99"/>
      <c r="L13" s="102">
        <v>0</v>
      </c>
      <c r="M13" s="99"/>
      <c r="N13" s="102">
        <v>21785053</v>
      </c>
      <c r="O13" s="99"/>
      <c r="P13" s="102">
        <f>SUM(F13:N13)</f>
        <v>21785053</v>
      </c>
    </row>
    <row r="14" spans="1:16" ht="7.5" customHeight="1" x14ac:dyDescent="0.2">
      <c r="A14" s="123"/>
      <c r="B14" s="80"/>
      <c r="C14" s="123"/>
      <c r="D14" s="123"/>
      <c r="E14" s="99"/>
      <c r="F14" s="100"/>
      <c r="G14" s="99"/>
      <c r="H14" s="98"/>
      <c r="I14" s="99"/>
      <c r="J14" s="98"/>
      <c r="K14" s="99"/>
      <c r="L14" s="98"/>
      <c r="M14" s="99"/>
      <c r="N14" s="99"/>
      <c r="O14" s="99"/>
      <c r="P14" s="99"/>
    </row>
    <row r="15" spans="1:16" ht="21" customHeight="1" thickBot="1" x14ac:dyDescent="0.25">
      <c r="A15" s="122" t="s">
        <v>161</v>
      </c>
      <c r="B15" s="122"/>
      <c r="C15" s="123"/>
      <c r="D15" s="123"/>
      <c r="E15" s="99"/>
      <c r="F15" s="159">
        <f>SUM(F11:F14)</f>
        <v>242134600</v>
      </c>
      <c r="G15" s="99"/>
      <c r="H15" s="159">
        <f>SUM(H11:H14)</f>
        <v>139913762</v>
      </c>
      <c r="I15" s="99"/>
      <c r="J15" s="159">
        <f>SUM(J11:J14)</f>
        <v>167694335</v>
      </c>
      <c r="K15" s="99"/>
      <c r="L15" s="159">
        <f>SUM(L11:L14)</f>
        <v>18814074</v>
      </c>
      <c r="M15" s="99"/>
      <c r="N15" s="160">
        <f>SUM(N11:N14)</f>
        <v>30802119</v>
      </c>
      <c r="O15" s="99"/>
      <c r="P15" s="160">
        <f>SUM(P11:P14)</f>
        <v>599358890</v>
      </c>
    </row>
    <row r="16" spans="1:16" ht="21" customHeight="1" thickTop="1" x14ac:dyDescent="0.2">
      <c r="A16" s="78"/>
      <c r="B16" s="122"/>
      <c r="C16" s="122"/>
      <c r="D16" s="122"/>
      <c r="E16" s="99"/>
      <c r="F16" s="99"/>
      <c r="G16" s="99"/>
      <c r="H16" s="99"/>
      <c r="I16" s="99"/>
      <c r="J16" s="99"/>
      <c r="K16" s="99"/>
      <c r="L16" s="99"/>
      <c r="M16" s="99"/>
      <c r="N16" s="98"/>
      <c r="O16" s="99"/>
      <c r="P16" s="99"/>
    </row>
    <row r="17" spans="1:16" ht="21" customHeight="1" x14ac:dyDescent="0.2">
      <c r="A17" s="78" t="s">
        <v>130</v>
      </c>
      <c r="B17" s="95"/>
      <c r="C17" s="122"/>
      <c r="D17" s="122"/>
      <c r="E17" s="99"/>
      <c r="F17" s="97">
        <v>242134600</v>
      </c>
      <c r="G17" s="99"/>
      <c r="H17" s="97">
        <v>139913762</v>
      </c>
      <c r="I17" s="99"/>
      <c r="J17" s="97">
        <v>167694335</v>
      </c>
      <c r="K17" s="99"/>
      <c r="L17" s="97">
        <v>19289553</v>
      </c>
      <c r="M17" s="99"/>
      <c r="N17" s="97">
        <v>34272794</v>
      </c>
      <c r="O17" s="99"/>
      <c r="P17" s="97">
        <v>603305044</v>
      </c>
    </row>
    <row r="18" spans="1:16" ht="21" customHeight="1" x14ac:dyDescent="0.2">
      <c r="A18" s="123" t="s">
        <v>69</v>
      </c>
      <c r="B18" s="80"/>
      <c r="C18" s="123"/>
      <c r="D18" s="123"/>
      <c r="E18" s="98"/>
      <c r="F18" s="107">
        <v>0</v>
      </c>
      <c r="G18" s="98"/>
      <c r="H18" s="107">
        <v>0</v>
      </c>
      <c r="I18" s="99"/>
      <c r="J18" s="107">
        <v>0</v>
      </c>
      <c r="K18" s="99"/>
      <c r="L18" s="101">
        <v>0</v>
      </c>
      <c r="M18" s="99"/>
      <c r="N18" s="101">
        <f>'6'!F47</f>
        <v>34800008</v>
      </c>
      <c r="O18" s="99"/>
      <c r="P18" s="101">
        <f>SUM(F18:N18)</f>
        <v>34800008</v>
      </c>
    </row>
    <row r="19" spans="1:16" ht="7.5" customHeight="1" x14ac:dyDescent="0.2">
      <c r="A19" s="123"/>
      <c r="B19" s="80"/>
      <c r="C19" s="123"/>
      <c r="D19" s="123"/>
      <c r="E19" s="99"/>
      <c r="F19" s="134"/>
      <c r="G19" s="99"/>
      <c r="H19" s="104"/>
      <c r="I19" s="99"/>
      <c r="J19" s="104"/>
      <c r="K19" s="99"/>
      <c r="L19" s="104"/>
      <c r="M19" s="99"/>
      <c r="N19" s="97"/>
      <c r="O19" s="99"/>
      <c r="P19" s="97"/>
    </row>
    <row r="20" spans="1:16" ht="21" customHeight="1" thickBot="1" x14ac:dyDescent="0.25">
      <c r="A20" s="122" t="s">
        <v>169</v>
      </c>
      <c r="B20" s="122"/>
      <c r="C20" s="123"/>
      <c r="D20" s="123"/>
      <c r="E20" s="99"/>
      <c r="F20" s="135">
        <f>SUM(F17:F19)</f>
        <v>242134600</v>
      </c>
      <c r="G20" s="99"/>
      <c r="H20" s="135">
        <f>SUM(H17:H19)</f>
        <v>139913762</v>
      </c>
      <c r="I20" s="99"/>
      <c r="J20" s="135">
        <f>SUM(J17:J19)</f>
        <v>167694335</v>
      </c>
      <c r="K20" s="99"/>
      <c r="L20" s="135">
        <f>SUM(L17:L19)</f>
        <v>19289553</v>
      </c>
      <c r="M20" s="99"/>
      <c r="N20" s="136">
        <f>SUM(N17:N19)</f>
        <v>69072802</v>
      </c>
      <c r="O20" s="99"/>
      <c r="P20" s="136">
        <f>SUM(P17:P19)</f>
        <v>638105052</v>
      </c>
    </row>
    <row r="21" spans="1:16" ht="21" customHeight="1" thickTop="1" x14ac:dyDescent="0.2">
      <c r="A21" s="122"/>
      <c r="B21" s="122"/>
      <c r="C21" s="123"/>
      <c r="D21" s="123"/>
      <c r="E21" s="123"/>
      <c r="F21" s="79"/>
      <c r="G21" s="123"/>
      <c r="H21" s="79"/>
      <c r="I21" s="79"/>
      <c r="J21" s="79"/>
      <c r="K21" s="79"/>
      <c r="L21" s="79"/>
      <c r="M21" s="79"/>
      <c r="N21" s="79"/>
      <c r="O21" s="79"/>
      <c r="P21" s="137"/>
    </row>
    <row r="22" spans="1:16" ht="21" customHeight="1" x14ac:dyDescent="0.2">
      <c r="A22" s="122"/>
      <c r="B22" s="122"/>
      <c r="C22" s="123"/>
      <c r="D22" s="123"/>
      <c r="E22" s="123"/>
      <c r="F22" s="79"/>
      <c r="G22" s="123"/>
      <c r="H22" s="79"/>
      <c r="I22" s="79"/>
      <c r="J22" s="79"/>
      <c r="K22" s="79"/>
      <c r="L22" s="79"/>
      <c r="M22" s="79"/>
      <c r="N22" s="79"/>
      <c r="O22" s="79"/>
      <c r="P22" s="137"/>
    </row>
    <row r="23" spans="1:16" ht="21" customHeight="1" x14ac:dyDescent="0.2">
      <c r="A23" s="122"/>
      <c r="B23" s="122"/>
      <c r="C23" s="123"/>
      <c r="D23" s="123"/>
      <c r="E23" s="123"/>
      <c r="F23" s="79"/>
      <c r="G23" s="123"/>
      <c r="H23" s="79"/>
      <c r="I23" s="79"/>
      <c r="J23" s="79"/>
      <c r="K23" s="79"/>
      <c r="L23" s="79"/>
      <c r="M23" s="79"/>
      <c r="N23" s="79"/>
      <c r="O23" s="79"/>
      <c r="P23" s="137"/>
    </row>
    <row r="24" spans="1:16" ht="21" customHeight="1" x14ac:dyDescent="0.2">
      <c r="A24" s="122"/>
      <c r="B24" s="122"/>
      <c r="C24" s="123"/>
      <c r="D24" s="123"/>
      <c r="E24" s="123"/>
      <c r="F24" s="79"/>
      <c r="G24" s="123"/>
      <c r="H24" s="79"/>
      <c r="I24" s="79"/>
      <c r="J24" s="79"/>
      <c r="K24" s="79"/>
      <c r="L24" s="79"/>
      <c r="M24" s="79"/>
      <c r="N24" s="79"/>
      <c r="O24" s="79"/>
      <c r="P24" s="137"/>
    </row>
    <row r="25" spans="1:16" ht="21" customHeight="1" x14ac:dyDescent="0.2">
      <c r="A25" s="122"/>
      <c r="B25" s="122"/>
      <c r="C25" s="123"/>
      <c r="D25" s="123"/>
      <c r="E25" s="123"/>
      <c r="F25" s="79"/>
      <c r="G25" s="123"/>
      <c r="H25" s="79"/>
      <c r="I25" s="79"/>
      <c r="J25" s="79"/>
      <c r="K25" s="79"/>
      <c r="L25" s="79"/>
      <c r="M25" s="79"/>
      <c r="N25" s="79"/>
      <c r="O25" s="79"/>
      <c r="P25" s="137"/>
    </row>
    <row r="26" spans="1:16" ht="15.75" customHeight="1" x14ac:dyDescent="0.2">
      <c r="A26" s="122"/>
      <c r="B26" s="122"/>
      <c r="C26" s="123"/>
      <c r="D26" s="123"/>
      <c r="E26" s="123"/>
      <c r="F26" s="79"/>
      <c r="G26" s="123"/>
      <c r="H26" s="79"/>
      <c r="I26" s="79"/>
      <c r="J26" s="79"/>
      <c r="K26" s="79"/>
      <c r="L26" s="79"/>
      <c r="M26" s="79"/>
      <c r="N26" s="79"/>
      <c r="O26" s="79"/>
      <c r="P26" s="137"/>
    </row>
    <row r="27" spans="1:16" ht="22.15" customHeight="1" x14ac:dyDescent="0.2">
      <c r="A27" s="85" t="s">
        <v>184</v>
      </c>
      <c r="B27" s="125"/>
      <c r="C27" s="125"/>
      <c r="D27" s="125"/>
      <c r="E27" s="125"/>
      <c r="F27" s="126"/>
      <c r="G27" s="125"/>
      <c r="H27" s="126"/>
      <c r="I27" s="125"/>
      <c r="J27" s="126"/>
      <c r="K27" s="125"/>
      <c r="L27" s="126"/>
      <c r="M27" s="126"/>
      <c r="N27" s="126"/>
      <c r="O27" s="125"/>
      <c r="P27" s="126"/>
    </row>
  </sheetData>
  <mergeCells count="2">
    <mergeCell ref="F5:O5"/>
    <mergeCell ref="L6:N6"/>
  </mergeCells>
  <pageMargins left="0.6" right="0.6" top="0.5" bottom="0.6" header="0.49" footer="0.4"/>
  <pageSetup paperSize="9" firstPageNumber="7" orientation="landscape" useFirstPageNumber="1" horizontalDpi="1200" verticalDpi="1200" r:id="rId1"/>
  <headerFooter>
    <oddFooter>&amp;R&amp;P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28DFD8-8DC4-48EE-9D8F-86CFBB6EEDA5}">
  <dimension ref="A1:P26"/>
  <sheetViews>
    <sheetView topLeftCell="A14" zoomScaleNormal="100" zoomScaleSheetLayoutView="115" workbookViewId="0">
      <selection activeCell="C24" sqref="C24"/>
    </sheetView>
  </sheetViews>
  <sheetFormatPr defaultColWidth="12.7109375" defaultRowHeight="15" customHeight="1" x14ac:dyDescent="0.2"/>
  <cols>
    <col min="1" max="2" width="1.42578125" style="83" customWidth="1"/>
    <col min="3" max="3" width="31.28515625" style="83" customWidth="1"/>
    <col min="4" max="4" width="7.7109375" style="83" customWidth="1"/>
    <col min="5" max="5" width="0.7109375" style="83" customWidth="1"/>
    <col min="6" max="6" width="11" style="83" customWidth="1"/>
    <col min="7" max="7" width="0.85546875" style="83" customWidth="1"/>
    <col min="8" max="8" width="11.28515625" style="83" customWidth="1"/>
    <col min="9" max="9" width="0.85546875" style="83" customWidth="1"/>
    <col min="10" max="10" width="18.7109375" style="83" customWidth="1"/>
    <col min="11" max="11" width="0.85546875" style="83" customWidth="1"/>
    <col min="12" max="12" width="17.7109375" style="83" customWidth="1"/>
    <col min="13" max="13" width="0.85546875" style="83" customWidth="1"/>
    <col min="14" max="14" width="12.28515625" style="83" customWidth="1"/>
    <col min="15" max="15" width="0.85546875" style="83" customWidth="1"/>
    <col min="16" max="16" width="14.5703125" style="83" customWidth="1"/>
    <col min="17" max="16384" width="12.7109375" style="83"/>
  </cols>
  <sheetData>
    <row r="1" spans="1:16" ht="21.75" customHeight="1" x14ac:dyDescent="0.2">
      <c r="A1" s="78" t="s">
        <v>0</v>
      </c>
      <c r="B1" s="122"/>
      <c r="C1" s="123"/>
      <c r="D1" s="123"/>
      <c r="E1" s="123"/>
      <c r="F1" s="124"/>
      <c r="G1" s="123"/>
      <c r="H1" s="124"/>
      <c r="I1" s="123"/>
      <c r="J1" s="124"/>
      <c r="K1" s="123"/>
      <c r="L1" s="124"/>
      <c r="M1" s="124"/>
      <c r="N1" s="124"/>
      <c r="O1" s="124"/>
      <c r="P1" s="124"/>
    </row>
    <row r="2" spans="1:16" ht="21.75" customHeight="1" x14ac:dyDescent="0.2">
      <c r="A2" s="122" t="s">
        <v>114</v>
      </c>
      <c r="B2" s="122"/>
      <c r="C2" s="123"/>
      <c r="D2" s="123"/>
      <c r="E2" s="123"/>
      <c r="F2" s="124"/>
      <c r="G2" s="123"/>
      <c r="H2" s="124"/>
      <c r="I2" s="123"/>
      <c r="J2" s="124"/>
      <c r="K2" s="123"/>
      <c r="L2" s="124"/>
      <c r="M2" s="124"/>
      <c r="N2" s="124"/>
      <c r="O2" s="124"/>
      <c r="P2" s="124"/>
    </row>
    <row r="3" spans="1:16" ht="21.75" customHeight="1" x14ac:dyDescent="0.2">
      <c r="A3" s="84" t="s">
        <v>168</v>
      </c>
      <c r="B3" s="125"/>
      <c r="C3" s="125"/>
      <c r="D3" s="125"/>
      <c r="E3" s="125"/>
      <c r="F3" s="126"/>
      <c r="G3" s="125"/>
      <c r="H3" s="126"/>
      <c r="I3" s="125"/>
      <c r="J3" s="126"/>
      <c r="K3" s="125"/>
      <c r="L3" s="126"/>
      <c r="M3" s="126"/>
      <c r="N3" s="126"/>
      <c r="O3" s="126"/>
      <c r="P3" s="126"/>
    </row>
    <row r="4" spans="1:16" ht="21.75" customHeight="1" x14ac:dyDescent="0.2">
      <c r="A4" s="123"/>
      <c r="B4" s="123"/>
      <c r="C4" s="123"/>
      <c r="D4" s="123"/>
      <c r="E4" s="123"/>
      <c r="F4" s="79"/>
      <c r="G4" s="123"/>
      <c r="H4" s="79"/>
      <c r="I4" s="79"/>
      <c r="J4" s="79"/>
      <c r="K4" s="79"/>
      <c r="L4" s="79"/>
      <c r="M4" s="79"/>
      <c r="N4" s="79"/>
      <c r="O4" s="79"/>
      <c r="P4" s="93"/>
    </row>
    <row r="5" spans="1:16" ht="21.75" customHeight="1" x14ac:dyDescent="0.2">
      <c r="A5" s="123"/>
      <c r="B5" s="123"/>
      <c r="C5" s="123"/>
      <c r="D5" s="123"/>
      <c r="E5" s="123"/>
      <c r="F5" s="181" t="s">
        <v>3</v>
      </c>
      <c r="G5" s="181"/>
      <c r="H5" s="181"/>
      <c r="I5" s="181"/>
      <c r="J5" s="181"/>
      <c r="K5" s="181"/>
      <c r="L5" s="181"/>
      <c r="M5" s="181"/>
      <c r="N5" s="181"/>
      <c r="O5" s="181"/>
      <c r="P5" s="92" t="s">
        <v>4</v>
      </c>
    </row>
    <row r="6" spans="1:16" ht="21.75" customHeight="1" x14ac:dyDescent="0.2">
      <c r="A6" s="123"/>
      <c r="B6" s="123"/>
      <c r="C6" s="123"/>
      <c r="D6" s="123"/>
      <c r="E6" s="127"/>
      <c r="F6" s="127"/>
      <c r="G6" s="127"/>
      <c r="H6" s="127"/>
      <c r="I6" s="127"/>
      <c r="J6" s="127"/>
      <c r="K6" s="127"/>
      <c r="L6" s="182" t="s">
        <v>67</v>
      </c>
      <c r="M6" s="180"/>
      <c r="N6" s="180"/>
      <c r="O6" s="93"/>
      <c r="P6" s="127"/>
    </row>
    <row r="7" spans="1:16" ht="21.75" customHeight="1" x14ac:dyDescent="0.2">
      <c r="A7" s="123"/>
      <c r="B7" s="80"/>
      <c r="C7" s="122"/>
      <c r="D7" s="122"/>
      <c r="E7" s="78"/>
      <c r="F7" s="93" t="s">
        <v>118</v>
      </c>
      <c r="G7" s="78"/>
      <c r="H7" s="128" t="s">
        <v>120</v>
      </c>
      <c r="I7" s="93"/>
      <c r="J7" s="128" t="s">
        <v>104</v>
      </c>
      <c r="K7" s="93"/>
      <c r="L7" s="93" t="s">
        <v>68</v>
      </c>
      <c r="M7" s="78"/>
      <c r="N7" s="78"/>
      <c r="O7" s="93"/>
      <c r="P7" s="93" t="s">
        <v>160</v>
      </c>
    </row>
    <row r="8" spans="1:16" ht="21.75" customHeight="1" x14ac:dyDescent="0.2">
      <c r="A8" s="123"/>
      <c r="B8" s="80"/>
      <c r="C8" s="122"/>
      <c r="D8" s="95"/>
      <c r="E8" s="79"/>
      <c r="F8" s="93" t="s">
        <v>117</v>
      </c>
      <c r="G8" s="79"/>
      <c r="H8" s="162" t="s">
        <v>119</v>
      </c>
      <c r="I8" s="79"/>
      <c r="J8" s="162" t="s">
        <v>105</v>
      </c>
      <c r="K8" s="79"/>
      <c r="L8" s="118" t="s">
        <v>106</v>
      </c>
      <c r="M8" s="93"/>
      <c r="N8" s="93" t="s">
        <v>46</v>
      </c>
      <c r="O8" s="93"/>
      <c r="P8" s="93" t="s">
        <v>39</v>
      </c>
    </row>
    <row r="9" spans="1:16" ht="21.75" customHeight="1" x14ac:dyDescent="0.2">
      <c r="A9" s="123"/>
      <c r="B9" s="80"/>
      <c r="C9" s="122"/>
      <c r="D9" s="95"/>
      <c r="E9" s="79"/>
      <c r="F9" s="92" t="s">
        <v>135</v>
      </c>
      <c r="G9" s="79"/>
      <c r="H9" s="129" t="s">
        <v>135</v>
      </c>
      <c r="I9" s="79"/>
      <c r="J9" s="129" t="s">
        <v>135</v>
      </c>
      <c r="K9" s="79"/>
      <c r="L9" s="130" t="s">
        <v>135</v>
      </c>
      <c r="M9" s="93"/>
      <c r="N9" s="92" t="s">
        <v>135</v>
      </c>
      <c r="O9" s="93"/>
      <c r="P9" s="92" t="s">
        <v>135</v>
      </c>
    </row>
    <row r="10" spans="1:16" ht="7.5" customHeight="1" x14ac:dyDescent="0.2">
      <c r="A10" s="123"/>
      <c r="B10" s="95"/>
      <c r="C10" s="122"/>
      <c r="D10" s="122"/>
      <c r="E10" s="123"/>
      <c r="F10" s="131"/>
      <c r="G10" s="123"/>
      <c r="H10" s="81"/>
      <c r="I10" s="79"/>
      <c r="J10" s="81"/>
      <c r="K10" s="79"/>
      <c r="L10" s="81"/>
      <c r="M10" s="81"/>
      <c r="N10" s="124"/>
      <c r="O10" s="124"/>
      <c r="P10" s="124"/>
    </row>
    <row r="11" spans="1:16" ht="21.75" customHeight="1" x14ac:dyDescent="0.2">
      <c r="A11" s="78" t="s">
        <v>70</v>
      </c>
      <c r="B11" s="122"/>
      <c r="C11" s="122"/>
      <c r="D11" s="122"/>
      <c r="E11" s="99"/>
      <c r="F11" s="99">
        <v>242134600</v>
      </c>
      <c r="G11" s="99"/>
      <c r="H11" s="99">
        <v>139913762</v>
      </c>
      <c r="I11" s="99"/>
      <c r="J11" s="99">
        <v>167694335</v>
      </c>
      <c r="K11" s="99"/>
      <c r="L11" s="99">
        <v>18814074</v>
      </c>
      <c r="M11" s="99"/>
      <c r="N11" s="98">
        <v>47734437</v>
      </c>
      <c r="O11" s="98"/>
      <c r="P11" s="99">
        <f>SUM(F11:N11)</f>
        <v>616291208</v>
      </c>
    </row>
    <row r="12" spans="1:16" ht="21.75" customHeight="1" x14ac:dyDescent="0.2">
      <c r="A12" s="79" t="s">
        <v>110</v>
      </c>
      <c r="B12" s="122"/>
      <c r="C12" s="122"/>
      <c r="D12" s="132"/>
      <c r="E12" s="99"/>
      <c r="F12" s="99">
        <v>0</v>
      </c>
      <c r="G12" s="99"/>
      <c r="H12" s="99">
        <v>0</v>
      </c>
      <c r="I12" s="99"/>
      <c r="J12" s="99">
        <v>0</v>
      </c>
      <c r="K12" s="99"/>
      <c r="L12" s="99">
        <v>0</v>
      </c>
      <c r="M12" s="99"/>
      <c r="N12" s="98">
        <v>-36320190</v>
      </c>
      <c r="O12" s="98"/>
      <c r="P12" s="99">
        <f>SUM(F12:N12)</f>
        <v>-36320190</v>
      </c>
    </row>
    <row r="13" spans="1:16" ht="21.75" customHeight="1" x14ac:dyDescent="0.2">
      <c r="A13" s="123" t="s">
        <v>69</v>
      </c>
      <c r="B13" s="80"/>
      <c r="C13" s="123"/>
      <c r="D13" s="123"/>
      <c r="E13" s="99"/>
      <c r="F13" s="102">
        <v>0</v>
      </c>
      <c r="G13" s="99"/>
      <c r="H13" s="102">
        <v>0</v>
      </c>
      <c r="I13" s="99"/>
      <c r="J13" s="102">
        <v>0</v>
      </c>
      <c r="K13" s="99"/>
      <c r="L13" s="102">
        <v>0</v>
      </c>
      <c r="M13" s="99"/>
      <c r="N13" s="102">
        <v>10274255</v>
      </c>
      <c r="O13" s="99"/>
      <c r="P13" s="106">
        <f>SUM(F13:N13)</f>
        <v>10274255</v>
      </c>
    </row>
    <row r="14" spans="1:16" ht="7.5" customHeight="1" x14ac:dyDescent="0.2">
      <c r="A14" s="123"/>
      <c r="B14" s="80"/>
      <c r="C14" s="123"/>
      <c r="D14" s="123"/>
      <c r="E14" s="99"/>
      <c r="F14" s="99"/>
      <c r="G14" s="99"/>
      <c r="H14" s="99"/>
      <c r="I14" s="99"/>
      <c r="J14" s="99"/>
      <c r="K14" s="99"/>
      <c r="L14" s="99"/>
      <c r="M14" s="99"/>
      <c r="N14" s="99"/>
      <c r="O14" s="99"/>
      <c r="P14" s="99"/>
    </row>
    <row r="15" spans="1:16" ht="21.75" customHeight="1" thickBot="1" x14ac:dyDescent="0.25">
      <c r="A15" s="122" t="s">
        <v>161</v>
      </c>
      <c r="B15" s="122"/>
      <c r="C15" s="123"/>
      <c r="D15" s="123"/>
      <c r="E15" s="99"/>
      <c r="F15" s="133">
        <f>SUM(F11:F14)</f>
        <v>242134600</v>
      </c>
      <c r="G15" s="99"/>
      <c r="H15" s="133">
        <f>SUM(H11:H14)</f>
        <v>139913762</v>
      </c>
      <c r="I15" s="99"/>
      <c r="J15" s="133">
        <f>SUM(J11:J14)</f>
        <v>167694335</v>
      </c>
      <c r="K15" s="99"/>
      <c r="L15" s="133">
        <f>SUM(L11:L14)</f>
        <v>18814074</v>
      </c>
      <c r="M15" s="99"/>
      <c r="N15" s="133">
        <f>SUM(N11:N14)</f>
        <v>21688502</v>
      </c>
      <c r="O15" s="99"/>
      <c r="P15" s="133">
        <f>SUM(P11:P14)</f>
        <v>590245273</v>
      </c>
    </row>
    <row r="16" spans="1:16" ht="21.75" customHeight="1" thickTop="1" x14ac:dyDescent="0.2">
      <c r="A16" s="78"/>
      <c r="B16" s="122"/>
      <c r="C16" s="122"/>
      <c r="D16" s="122"/>
      <c r="E16" s="99"/>
      <c r="F16" s="138"/>
      <c r="G16" s="138"/>
      <c r="H16" s="138"/>
      <c r="I16" s="138"/>
      <c r="J16" s="138"/>
      <c r="K16" s="138"/>
      <c r="L16" s="138"/>
      <c r="M16" s="138"/>
      <c r="N16" s="139"/>
      <c r="O16" s="139"/>
      <c r="P16" s="138"/>
    </row>
    <row r="17" spans="1:16" ht="21.75" customHeight="1" x14ac:dyDescent="0.2">
      <c r="A17" s="78" t="s">
        <v>130</v>
      </c>
      <c r="B17" s="95"/>
      <c r="C17" s="122"/>
      <c r="D17" s="122"/>
      <c r="E17" s="99"/>
      <c r="F17" s="97">
        <v>242134600</v>
      </c>
      <c r="G17" s="99"/>
      <c r="H17" s="97">
        <v>139913762</v>
      </c>
      <c r="I17" s="99"/>
      <c r="J17" s="97">
        <v>167694335</v>
      </c>
      <c r="K17" s="99"/>
      <c r="L17" s="97">
        <v>19289553</v>
      </c>
      <c r="M17" s="99"/>
      <c r="N17" s="97">
        <v>24501939</v>
      </c>
      <c r="O17" s="99"/>
      <c r="P17" s="97">
        <v>593534189</v>
      </c>
    </row>
    <row r="18" spans="1:16" ht="21.75" customHeight="1" x14ac:dyDescent="0.2">
      <c r="A18" s="123" t="s">
        <v>69</v>
      </c>
      <c r="B18" s="80"/>
      <c r="C18" s="123"/>
      <c r="D18" s="123"/>
      <c r="E18" s="98"/>
      <c r="F18" s="107">
        <v>0</v>
      </c>
      <c r="G18" s="98"/>
      <c r="H18" s="107">
        <v>0</v>
      </c>
      <c r="I18" s="99"/>
      <c r="J18" s="107">
        <v>0</v>
      </c>
      <c r="K18" s="99"/>
      <c r="L18" s="101">
        <v>0</v>
      </c>
      <c r="M18" s="99"/>
      <c r="N18" s="105">
        <f>'6'!J47</f>
        <v>30852102</v>
      </c>
      <c r="O18" s="99"/>
      <c r="P18" s="105">
        <f>SUM(F18:N18)</f>
        <v>30852102</v>
      </c>
    </row>
    <row r="19" spans="1:16" ht="7.5" customHeight="1" x14ac:dyDescent="0.2">
      <c r="A19" s="123"/>
      <c r="B19" s="80"/>
      <c r="C19" s="123"/>
      <c r="D19" s="123"/>
      <c r="E19" s="99"/>
      <c r="F19" s="134"/>
      <c r="G19" s="99"/>
      <c r="H19" s="104"/>
      <c r="I19" s="99"/>
      <c r="J19" s="104"/>
      <c r="K19" s="99"/>
      <c r="L19" s="104"/>
      <c r="M19" s="99"/>
      <c r="N19" s="97"/>
      <c r="O19" s="99"/>
      <c r="P19" s="97"/>
    </row>
    <row r="20" spans="1:16" ht="21.75" customHeight="1" thickBot="1" x14ac:dyDescent="0.25">
      <c r="A20" s="122" t="s">
        <v>169</v>
      </c>
      <c r="B20" s="122"/>
      <c r="C20" s="123"/>
      <c r="D20" s="123"/>
      <c r="E20" s="99"/>
      <c r="F20" s="140">
        <f>SUM(F17:F19)</f>
        <v>242134600</v>
      </c>
      <c r="G20" s="99"/>
      <c r="H20" s="140">
        <f>SUM(H17:H19)</f>
        <v>139913762</v>
      </c>
      <c r="I20" s="99"/>
      <c r="J20" s="140">
        <f>SUM(J17:J19)</f>
        <v>167694335</v>
      </c>
      <c r="K20" s="99"/>
      <c r="L20" s="140">
        <f>SUM(L17:L19)</f>
        <v>19289553</v>
      </c>
      <c r="M20" s="99"/>
      <c r="N20" s="140">
        <f>SUM(N17:N19)</f>
        <v>55354041</v>
      </c>
      <c r="O20" s="99"/>
      <c r="P20" s="140">
        <f>SUM(P17:P19)</f>
        <v>624386291</v>
      </c>
    </row>
    <row r="21" spans="1:16" ht="21.75" customHeight="1" thickTop="1" x14ac:dyDescent="0.2">
      <c r="A21" s="122"/>
      <c r="B21" s="122"/>
      <c r="C21" s="123"/>
      <c r="D21" s="123"/>
      <c r="E21" s="123"/>
      <c r="F21" s="79"/>
      <c r="G21" s="123"/>
      <c r="H21" s="79"/>
      <c r="I21" s="79"/>
      <c r="J21" s="79"/>
      <c r="K21" s="79"/>
      <c r="L21" s="79"/>
      <c r="M21" s="79"/>
      <c r="N21" s="79"/>
      <c r="O21" s="79"/>
      <c r="P21" s="79"/>
    </row>
    <row r="22" spans="1:16" ht="21.75" customHeight="1" x14ac:dyDescent="0.2">
      <c r="A22" s="122"/>
      <c r="B22" s="122"/>
      <c r="C22" s="123"/>
      <c r="D22" s="123"/>
      <c r="E22" s="123"/>
      <c r="F22" s="79"/>
      <c r="G22" s="123"/>
      <c r="H22" s="79"/>
      <c r="I22" s="79"/>
      <c r="J22" s="79"/>
      <c r="K22" s="79"/>
      <c r="L22" s="79"/>
      <c r="M22" s="79"/>
      <c r="N22" s="79"/>
      <c r="O22" s="79"/>
      <c r="P22" s="79"/>
    </row>
    <row r="23" spans="1:16" ht="21.75" customHeight="1" x14ac:dyDescent="0.2">
      <c r="A23" s="122"/>
      <c r="B23" s="122"/>
      <c r="C23" s="123"/>
      <c r="D23" s="123"/>
      <c r="E23" s="123"/>
      <c r="F23" s="79"/>
      <c r="G23" s="123"/>
      <c r="H23" s="79"/>
      <c r="I23" s="79"/>
      <c r="J23" s="79"/>
      <c r="K23" s="79"/>
      <c r="L23" s="79"/>
      <c r="M23" s="79"/>
      <c r="N23" s="79"/>
      <c r="O23" s="79"/>
      <c r="P23" s="79"/>
    </row>
    <row r="24" spans="1:16" ht="21.75" customHeight="1" x14ac:dyDescent="0.2">
      <c r="A24" s="122"/>
      <c r="B24" s="122"/>
      <c r="C24" s="123"/>
      <c r="D24" s="123"/>
      <c r="E24" s="123"/>
      <c r="F24" s="79"/>
      <c r="G24" s="123"/>
      <c r="H24" s="79"/>
      <c r="I24" s="79"/>
      <c r="J24" s="79"/>
      <c r="K24" s="79"/>
      <c r="L24" s="79"/>
      <c r="M24" s="79"/>
      <c r="N24" s="79"/>
      <c r="O24" s="79"/>
      <c r="P24" s="79"/>
    </row>
    <row r="25" spans="1:16" ht="21.75" customHeight="1" x14ac:dyDescent="0.2">
      <c r="A25" s="122"/>
      <c r="B25" s="122"/>
      <c r="C25" s="123"/>
      <c r="D25" s="123"/>
      <c r="E25" s="123"/>
      <c r="F25" s="79"/>
      <c r="G25" s="123"/>
      <c r="H25" s="79"/>
      <c r="I25" s="79"/>
      <c r="J25" s="79"/>
      <c r="K25" s="79"/>
      <c r="L25" s="79"/>
      <c r="M25" s="79"/>
      <c r="N25" s="79"/>
      <c r="O25" s="79"/>
      <c r="P25" s="79"/>
    </row>
    <row r="26" spans="1:16" ht="22.15" customHeight="1" x14ac:dyDescent="0.2">
      <c r="A26" s="141" t="s">
        <v>184</v>
      </c>
      <c r="B26" s="142"/>
      <c r="C26" s="142"/>
      <c r="D26" s="142"/>
      <c r="E26" s="142"/>
      <c r="F26" s="143"/>
      <c r="G26" s="142"/>
      <c r="H26" s="143"/>
      <c r="I26" s="142"/>
      <c r="J26" s="143"/>
      <c r="K26" s="142"/>
      <c r="L26" s="143"/>
      <c r="M26" s="143"/>
      <c r="N26" s="143"/>
      <c r="O26" s="143"/>
      <c r="P26" s="143"/>
    </row>
  </sheetData>
  <mergeCells count="2">
    <mergeCell ref="F5:O5"/>
    <mergeCell ref="L6:N6"/>
  </mergeCells>
  <pageMargins left="0.7" right="0.7" top="0.5" bottom="0.6" header="0.49" footer="0.4"/>
  <pageSetup paperSize="9" firstPageNumber="8" orientation="landscape" useFirstPageNumber="1" horizontalDpi="1200" verticalDpi="1200" r:id="rId1"/>
  <headerFooter>
    <oddFooter>&amp;R&amp;"Browallia New,Regular"&amp;13&amp;P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40F005-6D40-44FA-A8C7-414EF318146E}">
  <dimension ref="A1:K98"/>
  <sheetViews>
    <sheetView tabSelected="1" topLeftCell="A64" zoomScale="115" zoomScaleNormal="115" zoomScaleSheetLayoutView="120" workbookViewId="0">
      <selection activeCell="B71" sqref="B71"/>
    </sheetView>
  </sheetViews>
  <sheetFormatPr defaultColWidth="12.7109375" defaultRowHeight="15" customHeight="1" x14ac:dyDescent="0.2"/>
  <cols>
    <col min="1" max="1" width="1.28515625" style="83" customWidth="1"/>
    <col min="2" max="2" width="39.140625" style="83" customWidth="1"/>
    <col min="3" max="3" width="6.7109375" style="83" customWidth="1"/>
    <col min="4" max="4" width="0.85546875" style="83" customWidth="1"/>
    <col min="5" max="5" width="13.7109375" style="83" customWidth="1"/>
    <col min="6" max="6" width="0.85546875" style="83" customWidth="1"/>
    <col min="7" max="7" width="13.7109375" style="83" customWidth="1"/>
    <col min="8" max="8" width="0.85546875" style="83" customWidth="1"/>
    <col min="9" max="9" width="13.7109375" style="83" customWidth="1"/>
    <col min="10" max="10" width="0.85546875" style="83" customWidth="1"/>
    <col min="11" max="11" width="13.7109375" style="83" customWidth="1"/>
    <col min="12" max="16384" width="12.7109375" style="83"/>
  </cols>
  <sheetData>
    <row r="1" spans="1:11" ht="21.75" customHeight="1" x14ac:dyDescent="0.2">
      <c r="A1" s="78" t="s">
        <v>0</v>
      </c>
      <c r="B1" s="80"/>
      <c r="C1" s="144"/>
      <c r="D1" s="80"/>
      <c r="E1" s="82"/>
      <c r="F1" s="80"/>
      <c r="G1" s="82"/>
      <c r="H1" s="80"/>
      <c r="I1" s="82"/>
      <c r="J1" s="80"/>
      <c r="K1" s="82"/>
    </row>
    <row r="2" spans="1:11" ht="21.75" customHeight="1" x14ac:dyDescent="0.2">
      <c r="A2" s="145" t="s">
        <v>72</v>
      </c>
      <c r="B2" s="80"/>
      <c r="C2" s="144"/>
      <c r="D2" s="80"/>
      <c r="E2" s="82"/>
      <c r="F2" s="80"/>
      <c r="G2" s="82"/>
      <c r="H2" s="80"/>
      <c r="I2" s="82"/>
      <c r="J2" s="80"/>
      <c r="K2" s="82"/>
    </row>
    <row r="3" spans="1:11" ht="21.75" customHeight="1" x14ac:dyDescent="0.2">
      <c r="A3" s="146" t="s">
        <v>168</v>
      </c>
      <c r="B3" s="86"/>
      <c r="C3" s="147"/>
      <c r="D3" s="86"/>
      <c r="E3" s="88"/>
      <c r="F3" s="86"/>
      <c r="G3" s="88"/>
      <c r="H3" s="86"/>
      <c r="I3" s="88"/>
      <c r="J3" s="86"/>
      <c r="K3" s="88"/>
    </row>
    <row r="4" spans="1:11" ht="21" customHeight="1" x14ac:dyDescent="0.2">
      <c r="A4" s="123"/>
      <c r="B4" s="79"/>
      <c r="C4" s="80"/>
      <c r="D4" s="80"/>
      <c r="E4" s="82"/>
      <c r="F4" s="80"/>
      <c r="G4" s="82"/>
      <c r="H4" s="80"/>
      <c r="I4" s="82"/>
      <c r="J4" s="80"/>
      <c r="K4" s="82"/>
    </row>
    <row r="5" spans="1:11" s="191" customFormat="1" ht="20.100000000000001" customHeight="1" x14ac:dyDescent="0.2">
      <c r="A5" s="186"/>
      <c r="B5" s="187"/>
      <c r="C5" s="188"/>
      <c r="D5" s="188"/>
      <c r="E5" s="189" t="s">
        <v>2</v>
      </c>
      <c r="F5" s="190"/>
      <c r="G5" s="190"/>
      <c r="H5" s="188"/>
      <c r="I5" s="189" t="s">
        <v>3</v>
      </c>
      <c r="J5" s="190"/>
      <c r="K5" s="190"/>
    </row>
    <row r="6" spans="1:11" s="191" customFormat="1" ht="20.100000000000001" customHeight="1" x14ac:dyDescent="0.2">
      <c r="A6" s="186"/>
      <c r="B6" s="187"/>
      <c r="C6" s="192"/>
      <c r="D6" s="193"/>
      <c r="E6" s="194" t="s">
        <v>4</v>
      </c>
      <c r="F6" s="195"/>
      <c r="G6" s="194" t="s">
        <v>4</v>
      </c>
      <c r="H6" s="188"/>
      <c r="I6" s="194" t="s">
        <v>4</v>
      </c>
      <c r="J6" s="195"/>
      <c r="K6" s="194" t="s">
        <v>4</v>
      </c>
    </row>
    <row r="7" spans="1:11" s="191" customFormat="1" ht="20.100000000000001" customHeight="1" x14ac:dyDescent="0.2">
      <c r="A7" s="186"/>
      <c r="B7" s="187"/>
      <c r="D7" s="196"/>
      <c r="E7" s="197" t="s">
        <v>126</v>
      </c>
      <c r="F7" s="197"/>
      <c r="G7" s="197" t="s">
        <v>8</v>
      </c>
      <c r="H7" s="196"/>
      <c r="I7" s="197" t="s">
        <v>126</v>
      </c>
      <c r="J7" s="197"/>
      <c r="K7" s="197" t="s">
        <v>8</v>
      </c>
    </row>
    <row r="8" spans="1:11" s="191" customFormat="1" ht="20.100000000000001" customHeight="1" x14ac:dyDescent="0.2">
      <c r="A8" s="186"/>
      <c r="B8" s="187"/>
      <c r="C8" s="198" t="s">
        <v>7</v>
      </c>
      <c r="D8" s="196"/>
      <c r="E8" s="199" t="s">
        <v>135</v>
      </c>
      <c r="F8" s="197"/>
      <c r="G8" s="199" t="s">
        <v>135</v>
      </c>
      <c r="H8" s="196"/>
      <c r="I8" s="199" t="s">
        <v>135</v>
      </c>
      <c r="J8" s="197"/>
      <c r="K8" s="199" t="s">
        <v>135</v>
      </c>
    </row>
    <row r="9" spans="1:11" s="191" customFormat="1" ht="20.100000000000001" customHeight="1" x14ac:dyDescent="0.2">
      <c r="A9" s="200" t="s">
        <v>146</v>
      </c>
      <c r="B9" s="201"/>
      <c r="C9" s="188"/>
      <c r="D9" s="188"/>
      <c r="E9" s="202"/>
      <c r="F9" s="188"/>
      <c r="G9" s="203"/>
      <c r="H9" s="188"/>
      <c r="I9" s="202"/>
      <c r="J9" s="188"/>
      <c r="K9" s="203"/>
    </row>
    <row r="10" spans="1:11" s="191" customFormat="1" ht="20.100000000000001" customHeight="1" x14ac:dyDescent="0.2">
      <c r="A10" s="187" t="s">
        <v>62</v>
      </c>
      <c r="B10" s="201"/>
      <c r="C10" s="201"/>
      <c r="D10" s="188"/>
      <c r="E10" s="204">
        <f>'6'!F34</f>
        <v>42108975</v>
      </c>
      <c r="F10" s="205"/>
      <c r="G10" s="206">
        <v>24646859</v>
      </c>
      <c r="H10" s="205"/>
      <c r="I10" s="204">
        <f>'6'!J34</f>
        <v>37598626</v>
      </c>
      <c r="J10" s="205"/>
      <c r="K10" s="206">
        <v>9706669</v>
      </c>
    </row>
    <row r="11" spans="1:11" s="191" customFormat="1" ht="20.100000000000001" customHeight="1" x14ac:dyDescent="0.2">
      <c r="A11" s="186" t="s">
        <v>73</v>
      </c>
      <c r="B11" s="187"/>
      <c r="C11" s="201"/>
      <c r="D11" s="188"/>
      <c r="E11" s="204"/>
      <c r="F11" s="205"/>
      <c r="G11" s="206"/>
      <c r="H11" s="205"/>
      <c r="I11" s="204"/>
      <c r="J11" s="205"/>
      <c r="K11" s="206"/>
    </row>
    <row r="12" spans="1:11" s="191" customFormat="1" ht="20.100000000000001" customHeight="1" x14ac:dyDescent="0.2">
      <c r="A12" s="186"/>
      <c r="B12" s="207" t="s">
        <v>74</v>
      </c>
      <c r="C12" s="201"/>
      <c r="D12" s="188"/>
      <c r="E12" s="204"/>
      <c r="F12" s="205"/>
      <c r="G12" s="206"/>
      <c r="H12" s="205"/>
      <c r="I12" s="204"/>
      <c r="J12" s="205"/>
      <c r="K12" s="206"/>
    </row>
    <row r="13" spans="1:11" s="191" customFormat="1" ht="20.100000000000001" customHeight="1" x14ac:dyDescent="0.2">
      <c r="A13" s="186"/>
      <c r="B13" s="208" t="s">
        <v>75</v>
      </c>
      <c r="C13" s="188" t="s">
        <v>179</v>
      </c>
      <c r="D13" s="188"/>
      <c r="E13" s="204">
        <v>33661534</v>
      </c>
      <c r="F13" s="205"/>
      <c r="G13" s="206">
        <v>33346894</v>
      </c>
      <c r="H13" s="205"/>
      <c r="I13" s="209">
        <v>24298934</v>
      </c>
      <c r="J13" s="205"/>
      <c r="K13" s="206">
        <v>26436376</v>
      </c>
    </row>
    <row r="14" spans="1:11" s="191" customFormat="1" ht="20.100000000000001" customHeight="1" x14ac:dyDescent="0.2">
      <c r="A14" s="186"/>
      <c r="B14" s="208" t="s">
        <v>76</v>
      </c>
      <c r="C14" s="188"/>
      <c r="D14" s="188"/>
      <c r="E14" s="204">
        <v>5348579</v>
      </c>
      <c r="F14" s="205"/>
      <c r="G14" s="206">
        <v>5347420</v>
      </c>
      <c r="H14" s="205"/>
      <c r="I14" s="209">
        <v>3787806</v>
      </c>
      <c r="J14" s="205"/>
      <c r="K14" s="206">
        <v>4017447</v>
      </c>
    </row>
    <row r="15" spans="1:11" s="191" customFormat="1" ht="20.100000000000001" customHeight="1" x14ac:dyDescent="0.2">
      <c r="A15" s="186"/>
      <c r="B15" s="207" t="s">
        <v>162</v>
      </c>
      <c r="C15" s="188"/>
      <c r="D15" s="188"/>
      <c r="E15" s="204"/>
      <c r="F15" s="205"/>
      <c r="G15" s="206"/>
      <c r="H15" s="205"/>
      <c r="I15" s="209"/>
      <c r="J15" s="205"/>
      <c r="K15" s="206"/>
    </row>
    <row r="16" spans="1:11" s="191" customFormat="1" ht="20.100000000000001" customHeight="1" x14ac:dyDescent="0.2">
      <c r="A16" s="186"/>
      <c r="B16" s="207" t="s">
        <v>163</v>
      </c>
      <c r="C16" s="188">
        <v>9</v>
      </c>
      <c r="D16" s="188"/>
      <c r="E16" s="204">
        <v>-517963</v>
      </c>
      <c r="F16" s="205"/>
      <c r="G16" s="206">
        <v>-1444937</v>
      </c>
      <c r="H16" s="205"/>
      <c r="I16" s="204">
        <v>-517963</v>
      </c>
      <c r="J16" s="205"/>
      <c r="K16" s="206">
        <v>-1444937</v>
      </c>
    </row>
    <row r="17" spans="1:11" s="191" customFormat="1" ht="20.100000000000001" customHeight="1" x14ac:dyDescent="0.2">
      <c r="A17" s="186"/>
      <c r="B17" s="207" t="s">
        <v>77</v>
      </c>
      <c r="C17" s="188">
        <v>10</v>
      </c>
      <c r="D17" s="188"/>
      <c r="E17" s="204">
        <v>-54243</v>
      </c>
      <c r="F17" s="205"/>
      <c r="G17" s="206">
        <v>-1220468</v>
      </c>
      <c r="H17" s="205"/>
      <c r="I17" s="204">
        <v>-229785</v>
      </c>
      <c r="J17" s="205"/>
      <c r="K17" s="206">
        <v>439718</v>
      </c>
    </row>
    <row r="18" spans="1:11" s="191" customFormat="1" ht="20.100000000000001" customHeight="1" x14ac:dyDescent="0.2">
      <c r="A18" s="186"/>
      <c r="B18" s="207" t="s">
        <v>132</v>
      </c>
      <c r="C18" s="201"/>
      <c r="D18" s="188"/>
      <c r="E18" s="204"/>
      <c r="F18" s="205"/>
      <c r="G18" s="206"/>
      <c r="H18" s="205"/>
      <c r="I18" s="204"/>
      <c r="J18" s="205"/>
      <c r="K18" s="206"/>
    </row>
    <row r="19" spans="1:11" s="191" customFormat="1" ht="20.100000000000001" customHeight="1" x14ac:dyDescent="0.2">
      <c r="A19" s="186"/>
      <c r="B19" s="207" t="s">
        <v>133</v>
      </c>
      <c r="C19" s="201"/>
      <c r="D19" s="188"/>
      <c r="E19" s="204">
        <v>-15079993</v>
      </c>
      <c r="F19" s="205"/>
      <c r="G19" s="206">
        <v>168048</v>
      </c>
      <c r="H19" s="205"/>
      <c r="I19" s="204">
        <v>-15462413</v>
      </c>
      <c r="J19" s="205"/>
      <c r="K19" s="206">
        <v>-861805</v>
      </c>
    </row>
    <row r="20" spans="1:11" s="191" customFormat="1" ht="20.100000000000001" customHeight="1" x14ac:dyDescent="0.2">
      <c r="A20" s="186"/>
      <c r="B20" s="210" t="s">
        <v>78</v>
      </c>
      <c r="C20" s="188">
        <v>18</v>
      </c>
      <c r="D20" s="188"/>
      <c r="E20" s="204">
        <v>2977028</v>
      </c>
      <c r="F20" s="205"/>
      <c r="G20" s="206">
        <v>2976580</v>
      </c>
      <c r="H20" s="205"/>
      <c r="I20" s="204">
        <v>2315791</v>
      </c>
      <c r="J20" s="205"/>
      <c r="K20" s="206">
        <v>2332771</v>
      </c>
    </row>
    <row r="21" spans="1:11" s="191" customFormat="1" ht="20.100000000000001" customHeight="1" x14ac:dyDescent="0.2">
      <c r="A21" s="186"/>
      <c r="B21" s="207" t="s">
        <v>79</v>
      </c>
      <c r="C21" s="201"/>
      <c r="D21" s="188"/>
      <c r="E21" s="204">
        <v>-273704</v>
      </c>
      <c r="F21" s="206"/>
      <c r="G21" s="206">
        <v>-419918</v>
      </c>
      <c r="H21" s="205"/>
      <c r="I21" s="204">
        <v>-1240535</v>
      </c>
      <c r="J21" s="206"/>
      <c r="K21" s="206">
        <v>-766346</v>
      </c>
    </row>
    <row r="22" spans="1:11" s="191" customFormat="1" ht="20.100000000000001" customHeight="1" x14ac:dyDescent="0.2">
      <c r="A22" s="186"/>
      <c r="B22" s="207" t="s">
        <v>183</v>
      </c>
      <c r="C22" s="201"/>
      <c r="D22" s="188"/>
      <c r="E22" s="211">
        <v>2151420</v>
      </c>
      <c r="F22" s="206"/>
      <c r="G22" s="212">
        <v>1234867</v>
      </c>
      <c r="H22" s="205"/>
      <c r="I22" s="211">
        <v>817575</v>
      </c>
      <c r="J22" s="206"/>
      <c r="K22" s="212">
        <v>773752</v>
      </c>
    </row>
    <row r="23" spans="1:11" s="191" customFormat="1" ht="7.5" customHeight="1" x14ac:dyDescent="0.2">
      <c r="A23" s="200"/>
      <c r="B23" s="188"/>
      <c r="C23" s="188"/>
      <c r="D23" s="188"/>
      <c r="E23" s="204"/>
      <c r="F23" s="205"/>
      <c r="G23" s="206"/>
      <c r="H23" s="205"/>
      <c r="I23" s="204"/>
      <c r="J23" s="205"/>
      <c r="K23" s="206"/>
    </row>
    <row r="24" spans="1:11" s="191" customFormat="1" ht="20.100000000000001" customHeight="1" x14ac:dyDescent="0.2">
      <c r="A24" s="186" t="s">
        <v>80</v>
      </c>
      <c r="B24" s="213"/>
      <c r="C24" s="188"/>
      <c r="D24" s="188"/>
      <c r="E24" s="214">
        <f>SUM(E10:E22)</f>
        <v>70321633</v>
      </c>
      <c r="F24" s="215"/>
      <c r="G24" s="215">
        <f>SUM(G10:G22)</f>
        <v>64635345</v>
      </c>
      <c r="H24" s="205"/>
      <c r="I24" s="214">
        <f>SUM(I10:I22)</f>
        <v>51368036</v>
      </c>
      <c r="J24" s="215"/>
      <c r="K24" s="215">
        <f>SUM(K10:K22)</f>
        <v>40633645</v>
      </c>
    </row>
    <row r="25" spans="1:11" s="191" customFormat="1" ht="20.100000000000001" customHeight="1" x14ac:dyDescent="0.2">
      <c r="A25" s="186"/>
      <c r="B25" s="213" t="s">
        <v>81</v>
      </c>
      <c r="C25" s="188"/>
      <c r="D25" s="188"/>
      <c r="E25" s="204"/>
      <c r="F25" s="215"/>
      <c r="G25" s="206"/>
      <c r="H25" s="205"/>
      <c r="I25" s="204"/>
      <c r="J25" s="215"/>
      <c r="K25" s="206"/>
    </row>
    <row r="26" spans="1:11" s="191" customFormat="1" ht="20.100000000000001" customHeight="1" x14ac:dyDescent="0.2">
      <c r="B26" s="210" t="s">
        <v>107</v>
      </c>
      <c r="C26" s="201"/>
      <c r="D26" s="188"/>
      <c r="E26" s="204">
        <v>-5146</v>
      </c>
      <c r="F26" s="215"/>
      <c r="G26" s="206">
        <v>-635</v>
      </c>
      <c r="H26" s="205"/>
      <c r="I26" s="204">
        <v>-2000</v>
      </c>
      <c r="J26" s="215"/>
      <c r="K26" s="206">
        <v>0</v>
      </c>
    </row>
    <row r="27" spans="1:11" s="191" customFormat="1" ht="20.100000000000001" customHeight="1" x14ac:dyDescent="0.2">
      <c r="A27" s="186"/>
      <c r="B27" s="213" t="s">
        <v>82</v>
      </c>
      <c r="C27" s="188"/>
      <c r="D27" s="188"/>
      <c r="E27" s="204">
        <v>-17408924</v>
      </c>
      <c r="F27" s="215"/>
      <c r="G27" s="206">
        <v>-7348740</v>
      </c>
      <c r="H27" s="205"/>
      <c r="I27" s="204">
        <v>-21600410</v>
      </c>
      <c r="J27" s="215"/>
      <c r="K27" s="206">
        <v>10973377</v>
      </c>
    </row>
    <row r="28" spans="1:11" s="191" customFormat="1" ht="20.100000000000001" customHeight="1" x14ac:dyDescent="0.2">
      <c r="A28" s="186"/>
      <c r="B28" s="213" t="s">
        <v>83</v>
      </c>
      <c r="C28" s="188"/>
      <c r="D28" s="188"/>
      <c r="E28" s="204">
        <v>-21024889</v>
      </c>
      <c r="F28" s="215"/>
      <c r="G28" s="206">
        <v>-47864778</v>
      </c>
      <c r="H28" s="205"/>
      <c r="I28" s="204">
        <v>-12576195</v>
      </c>
      <c r="J28" s="215"/>
      <c r="K28" s="206">
        <v>-35326766</v>
      </c>
    </row>
    <row r="29" spans="1:11" s="191" customFormat="1" ht="20.100000000000001" customHeight="1" x14ac:dyDescent="0.2">
      <c r="A29" s="186"/>
      <c r="B29" s="213" t="s">
        <v>84</v>
      </c>
      <c r="C29" s="188"/>
      <c r="D29" s="188"/>
      <c r="E29" s="204">
        <v>-5490</v>
      </c>
      <c r="F29" s="215"/>
      <c r="G29" s="206">
        <v>-439182</v>
      </c>
      <c r="H29" s="205"/>
      <c r="I29" s="204">
        <v>-427535</v>
      </c>
      <c r="J29" s="215"/>
      <c r="K29" s="206">
        <v>-231723</v>
      </c>
    </row>
    <row r="30" spans="1:11" s="191" customFormat="1" ht="20.100000000000001" customHeight="1" x14ac:dyDescent="0.2">
      <c r="A30" s="186"/>
      <c r="B30" s="216" t="s">
        <v>85</v>
      </c>
      <c r="C30" s="188"/>
      <c r="D30" s="188"/>
      <c r="E30" s="204">
        <v>-41741</v>
      </c>
      <c r="F30" s="215"/>
      <c r="G30" s="206">
        <v>196478</v>
      </c>
      <c r="H30" s="205"/>
      <c r="I30" s="204">
        <v>272487</v>
      </c>
      <c r="J30" s="215"/>
      <c r="K30" s="206">
        <v>1286452</v>
      </c>
    </row>
    <row r="31" spans="1:11" s="191" customFormat="1" ht="20.100000000000001" customHeight="1" x14ac:dyDescent="0.2">
      <c r="A31" s="186"/>
      <c r="B31" s="213" t="s">
        <v>86</v>
      </c>
      <c r="C31" s="188"/>
      <c r="D31" s="188"/>
      <c r="E31" s="204">
        <v>1569099</v>
      </c>
      <c r="F31" s="215"/>
      <c r="G31" s="206">
        <v>672338</v>
      </c>
      <c r="H31" s="205"/>
      <c r="I31" s="204">
        <v>6388528</v>
      </c>
      <c r="J31" s="215"/>
      <c r="K31" s="206">
        <v>-4340863</v>
      </c>
    </row>
    <row r="32" spans="1:11" s="191" customFormat="1" ht="20.100000000000001" customHeight="1" x14ac:dyDescent="0.2">
      <c r="A32" s="186"/>
      <c r="B32" s="213" t="s">
        <v>87</v>
      </c>
      <c r="C32" s="188"/>
      <c r="D32" s="188"/>
      <c r="E32" s="204">
        <v>294654</v>
      </c>
      <c r="F32" s="215"/>
      <c r="G32" s="206">
        <v>131465</v>
      </c>
      <c r="H32" s="205"/>
      <c r="I32" s="204">
        <v>306828</v>
      </c>
      <c r="J32" s="215"/>
      <c r="K32" s="206">
        <v>498678</v>
      </c>
    </row>
    <row r="33" spans="1:11" s="191" customFormat="1" ht="20.100000000000001" customHeight="1" x14ac:dyDescent="0.2">
      <c r="A33" s="201"/>
      <c r="B33" s="210" t="s">
        <v>181</v>
      </c>
      <c r="C33" s="201"/>
      <c r="D33" s="188"/>
      <c r="E33" s="204">
        <v>-24500</v>
      </c>
      <c r="F33" s="206"/>
      <c r="G33" s="206">
        <v>0</v>
      </c>
      <c r="H33" s="205"/>
      <c r="I33" s="204">
        <v>0</v>
      </c>
      <c r="J33" s="206"/>
      <c r="K33" s="206">
        <v>0</v>
      </c>
    </row>
    <row r="34" spans="1:11" s="191" customFormat="1" ht="20.100000000000001" customHeight="1" x14ac:dyDescent="0.2">
      <c r="A34" s="186"/>
      <c r="B34" s="216" t="s">
        <v>88</v>
      </c>
      <c r="C34" s="188">
        <v>18</v>
      </c>
      <c r="D34" s="188"/>
      <c r="E34" s="211">
        <v>-2096800</v>
      </c>
      <c r="F34" s="215"/>
      <c r="G34" s="212">
        <v>-184000</v>
      </c>
      <c r="H34" s="205"/>
      <c r="I34" s="211">
        <v>-2096800</v>
      </c>
      <c r="J34" s="215"/>
      <c r="K34" s="212">
        <v>-184000</v>
      </c>
    </row>
    <row r="35" spans="1:11" s="191" customFormat="1" ht="7.5" customHeight="1" x14ac:dyDescent="0.2">
      <c r="A35" s="200"/>
      <c r="B35" s="188"/>
      <c r="C35" s="188"/>
      <c r="D35" s="188"/>
      <c r="E35" s="204"/>
      <c r="F35" s="205"/>
      <c r="G35" s="206"/>
      <c r="H35" s="205"/>
      <c r="I35" s="204"/>
      <c r="J35" s="205"/>
      <c r="K35" s="206"/>
    </row>
    <row r="36" spans="1:11" s="191" customFormat="1" ht="20.100000000000001" customHeight="1" x14ac:dyDescent="0.2">
      <c r="A36" s="201" t="s">
        <v>89</v>
      </c>
      <c r="B36" s="201"/>
      <c r="C36" s="201"/>
      <c r="D36" s="188"/>
      <c r="E36" s="214">
        <f>SUM(E24:E34)</f>
        <v>31577896</v>
      </c>
      <c r="F36" s="215"/>
      <c r="G36" s="215">
        <f>SUM(G24:G34)</f>
        <v>9798291</v>
      </c>
      <c r="H36" s="205"/>
      <c r="I36" s="214">
        <f>SUM(I24:I34)</f>
        <v>21632939</v>
      </c>
      <c r="J36" s="215"/>
      <c r="K36" s="215">
        <f>SUM(K24:K34)</f>
        <v>13308800</v>
      </c>
    </row>
    <row r="37" spans="1:11" s="191" customFormat="1" ht="20.100000000000001" customHeight="1" x14ac:dyDescent="0.2">
      <c r="A37" s="217"/>
      <c r="B37" s="210" t="s">
        <v>90</v>
      </c>
      <c r="C37" s="201"/>
      <c r="D37" s="188"/>
      <c r="E37" s="211">
        <v>-8604601</v>
      </c>
      <c r="F37" s="215"/>
      <c r="G37" s="212">
        <v>-7544586</v>
      </c>
      <c r="H37" s="205"/>
      <c r="I37" s="211">
        <v>-7059622</v>
      </c>
      <c r="J37" s="215"/>
      <c r="K37" s="212">
        <v>-5660083</v>
      </c>
    </row>
    <row r="38" spans="1:11" s="191" customFormat="1" ht="7.5" customHeight="1" x14ac:dyDescent="0.2">
      <c r="A38" s="200"/>
      <c r="B38" s="188"/>
      <c r="C38" s="188"/>
      <c r="D38" s="188"/>
      <c r="E38" s="204"/>
      <c r="F38" s="205"/>
      <c r="G38" s="206"/>
      <c r="H38" s="205"/>
      <c r="I38" s="204"/>
      <c r="J38" s="205"/>
      <c r="K38" s="206"/>
    </row>
    <row r="39" spans="1:11" s="191" customFormat="1" ht="20.100000000000001" customHeight="1" x14ac:dyDescent="0.2">
      <c r="A39" s="201" t="s">
        <v>91</v>
      </c>
      <c r="B39" s="201"/>
      <c r="C39" s="201"/>
      <c r="D39" s="188"/>
      <c r="E39" s="218">
        <f>SUM(E36:E37)</f>
        <v>22973295</v>
      </c>
      <c r="F39" s="215"/>
      <c r="G39" s="219">
        <f>SUM(G36:G37)</f>
        <v>2253705</v>
      </c>
      <c r="H39" s="205"/>
      <c r="I39" s="218">
        <f>SUM(I36:I37)</f>
        <v>14573317</v>
      </c>
      <c r="J39" s="215"/>
      <c r="K39" s="219">
        <f>SUM(K36:K37)</f>
        <v>7648717</v>
      </c>
    </row>
    <row r="40" spans="1:11" ht="20.100000000000001" customHeight="1" x14ac:dyDescent="0.2">
      <c r="A40" s="144"/>
      <c r="B40" s="144"/>
      <c r="C40" s="144"/>
      <c r="D40" s="154"/>
      <c r="E40" s="99"/>
      <c r="F40" s="99"/>
      <c r="G40" s="99"/>
      <c r="H40" s="99"/>
      <c r="I40" s="99"/>
      <c r="J40" s="99"/>
      <c r="K40" s="99"/>
    </row>
    <row r="41" spans="1:11" ht="20.100000000000001" customHeight="1" x14ac:dyDescent="0.2">
      <c r="A41" s="144"/>
      <c r="B41" s="144"/>
      <c r="C41" s="144"/>
      <c r="D41" s="154"/>
      <c r="E41" s="99"/>
      <c r="F41" s="99"/>
      <c r="G41" s="99"/>
      <c r="H41" s="99"/>
      <c r="I41" s="99"/>
      <c r="J41" s="99"/>
      <c r="K41" s="99"/>
    </row>
    <row r="42" spans="1:11" ht="20.100000000000001" customHeight="1" x14ac:dyDescent="0.2">
      <c r="A42" s="144"/>
      <c r="B42" s="144"/>
      <c r="C42" s="144"/>
      <c r="D42" s="154"/>
      <c r="E42" s="99"/>
      <c r="F42" s="99"/>
      <c r="G42" s="99"/>
      <c r="H42" s="99"/>
      <c r="I42" s="99"/>
      <c r="J42" s="99"/>
      <c r="K42" s="99"/>
    </row>
    <row r="43" spans="1:11" ht="20.100000000000001" customHeight="1" x14ac:dyDescent="0.2">
      <c r="A43" s="144"/>
      <c r="B43" s="144"/>
      <c r="C43" s="144"/>
      <c r="D43" s="154"/>
      <c r="E43" s="99"/>
      <c r="F43" s="99"/>
      <c r="G43" s="99"/>
      <c r="H43" s="99"/>
      <c r="I43" s="99"/>
      <c r="J43" s="99"/>
      <c r="K43" s="99"/>
    </row>
    <row r="44" spans="1:11" ht="20.100000000000001" customHeight="1" x14ac:dyDescent="0.2">
      <c r="A44" s="144"/>
      <c r="B44" s="144"/>
      <c r="C44" s="144"/>
      <c r="D44" s="154"/>
      <c r="E44" s="99"/>
      <c r="F44" s="99"/>
      <c r="G44" s="99"/>
      <c r="H44" s="99"/>
      <c r="I44" s="99"/>
      <c r="J44" s="99"/>
      <c r="K44" s="99"/>
    </row>
    <row r="45" spans="1:11" ht="20.100000000000001" customHeight="1" x14ac:dyDescent="0.2">
      <c r="A45" s="144"/>
      <c r="B45" s="144"/>
      <c r="C45" s="144"/>
      <c r="D45" s="154"/>
      <c r="E45" s="99"/>
      <c r="F45" s="99"/>
      <c r="G45" s="99"/>
      <c r="H45" s="99"/>
      <c r="I45" s="99"/>
      <c r="J45" s="99"/>
      <c r="K45" s="99"/>
    </row>
    <row r="46" spans="1:11" ht="18" customHeight="1" x14ac:dyDescent="0.2">
      <c r="A46" s="144"/>
      <c r="B46" s="144"/>
      <c r="C46" s="144"/>
      <c r="D46" s="154"/>
      <c r="E46" s="99"/>
      <c r="F46" s="99"/>
      <c r="G46" s="99"/>
      <c r="H46" s="99"/>
      <c r="I46" s="99"/>
      <c r="J46" s="99"/>
      <c r="K46" s="99"/>
    </row>
    <row r="47" spans="1:11" ht="22.15" customHeight="1" x14ac:dyDescent="0.2">
      <c r="A47" s="141" t="s">
        <v>184</v>
      </c>
      <c r="B47" s="156"/>
      <c r="C47" s="156"/>
      <c r="D47" s="156"/>
      <c r="E47" s="157"/>
      <c r="F47" s="158"/>
      <c r="G47" s="157"/>
      <c r="H47" s="158"/>
      <c r="I47" s="157"/>
      <c r="J47" s="158"/>
      <c r="K47" s="157"/>
    </row>
    <row r="48" spans="1:11" ht="19.5" customHeight="1" x14ac:dyDescent="0.2">
      <c r="A48" s="78" t="s">
        <v>0</v>
      </c>
      <c r="B48" s="80"/>
      <c r="C48" s="144"/>
      <c r="D48" s="80"/>
      <c r="E48" s="98"/>
      <c r="F48" s="100"/>
      <c r="G48" s="98"/>
      <c r="H48" s="100"/>
      <c r="I48" s="98"/>
      <c r="J48" s="100"/>
      <c r="K48" s="98"/>
    </row>
    <row r="49" spans="1:11" ht="19.5" customHeight="1" x14ac:dyDescent="0.2">
      <c r="A49" s="145" t="s">
        <v>115</v>
      </c>
      <c r="B49" s="80"/>
      <c r="C49" s="144"/>
      <c r="D49" s="80"/>
      <c r="E49" s="98"/>
      <c r="F49" s="100"/>
      <c r="G49" s="98"/>
      <c r="H49" s="100"/>
      <c r="I49" s="98"/>
      <c r="J49" s="100"/>
      <c r="K49" s="98"/>
    </row>
    <row r="50" spans="1:11" ht="19.5" customHeight="1" x14ac:dyDescent="0.2">
      <c r="A50" s="146" t="s">
        <v>168</v>
      </c>
      <c r="B50" s="86"/>
      <c r="C50" s="147"/>
      <c r="D50" s="86"/>
      <c r="E50" s="108"/>
      <c r="F50" s="155"/>
      <c r="G50" s="108"/>
      <c r="H50" s="155"/>
      <c r="I50" s="108"/>
      <c r="J50" s="155"/>
      <c r="K50" s="108"/>
    </row>
    <row r="51" spans="1:11" ht="20.100000000000001" customHeight="1" x14ac:dyDescent="0.2">
      <c r="A51" s="123"/>
      <c r="B51" s="79"/>
      <c r="C51" s="80"/>
      <c r="D51" s="80"/>
      <c r="E51" s="98"/>
      <c r="F51" s="100"/>
      <c r="G51" s="98"/>
      <c r="H51" s="100"/>
      <c r="I51" s="98"/>
      <c r="J51" s="100"/>
    </row>
    <row r="52" spans="1:11" s="191" customFormat="1" ht="20.100000000000001" customHeight="1" x14ac:dyDescent="0.2">
      <c r="A52" s="186"/>
      <c r="B52" s="187"/>
      <c r="C52" s="188"/>
      <c r="D52" s="188"/>
      <c r="E52" s="220" t="s">
        <v>2</v>
      </c>
      <c r="F52" s="221"/>
      <c r="G52" s="221"/>
      <c r="H52" s="205"/>
      <c r="I52" s="220" t="s">
        <v>3</v>
      </c>
      <c r="J52" s="221"/>
      <c r="K52" s="221"/>
    </row>
    <row r="53" spans="1:11" s="191" customFormat="1" ht="20.100000000000001" customHeight="1" x14ac:dyDescent="0.2">
      <c r="A53" s="186"/>
      <c r="B53" s="187"/>
      <c r="C53" s="192"/>
      <c r="D53" s="193"/>
      <c r="E53" s="222" t="s">
        <v>4</v>
      </c>
      <c r="F53" s="223"/>
      <c r="G53" s="222" t="s">
        <v>4</v>
      </c>
      <c r="H53" s="205"/>
      <c r="I53" s="222" t="s">
        <v>4</v>
      </c>
      <c r="J53" s="223"/>
      <c r="K53" s="222" t="s">
        <v>4</v>
      </c>
    </row>
    <row r="54" spans="1:11" s="191" customFormat="1" ht="20.100000000000001" customHeight="1" x14ac:dyDescent="0.2">
      <c r="A54" s="186"/>
      <c r="B54" s="187"/>
      <c r="D54" s="196"/>
      <c r="E54" s="197" t="s">
        <v>126</v>
      </c>
      <c r="F54" s="197"/>
      <c r="G54" s="197" t="s">
        <v>8</v>
      </c>
      <c r="H54" s="196"/>
      <c r="I54" s="197" t="s">
        <v>126</v>
      </c>
      <c r="J54" s="197"/>
      <c r="K54" s="197" t="s">
        <v>8</v>
      </c>
    </row>
    <row r="55" spans="1:11" s="191" customFormat="1" ht="20.100000000000001" customHeight="1" x14ac:dyDescent="0.2">
      <c r="A55" s="186"/>
      <c r="B55" s="187"/>
      <c r="C55" s="198" t="s">
        <v>7</v>
      </c>
      <c r="D55" s="196"/>
      <c r="E55" s="199" t="s">
        <v>135</v>
      </c>
      <c r="F55" s="197"/>
      <c r="G55" s="199" t="s">
        <v>135</v>
      </c>
      <c r="H55" s="196"/>
      <c r="I55" s="199" t="s">
        <v>135</v>
      </c>
      <c r="J55" s="197"/>
      <c r="K55" s="199" t="s">
        <v>135</v>
      </c>
    </row>
    <row r="56" spans="1:11" s="191" customFormat="1" ht="20.100000000000001" customHeight="1" x14ac:dyDescent="0.2">
      <c r="A56" s="217" t="s">
        <v>140</v>
      </c>
      <c r="B56" s="201"/>
      <c r="C56" s="201"/>
      <c r="D56" s="188"/>
      <c r="E56" s="214"/>
      <c r="F56" s="215"/>
      <c r="G56" s="215"/>
      <c r="H56" s="205"/>
      <c r="I56" s="214"/>
      <c r="J56" s="215"/>
      <c r="K56" s="215"/>
    </row>
    <row r="57" spans="1:11" s="191" customFormat="1" ht="20.100000000000001" customHeight="1" x14ac:dyDescent="0.2">
      <c r="A57" s="186" t="s">
        <v>139</v>
      </c>
      <c r="B57" s="201"/>
      <c r="C57" s="201"/>
      <c r="D57" s="188"/>
      <c r="E57" s="204">
        <v>-938829</v>
      </c>
      <c r="F57" s="215"/>
      <c r="G57" s="206">
        <v>-61200</v>
      </c>
      <c r="H57" s="205"/>
      <c r="I57" s="204">
        <v>0</v>
      </c>
      <c r="J57" s="215"/>
      <c r="K57" s="206">
        <v>-61200</v>
      </c>
    </row>
    <row r="58" spans="1:11" s="191" customFormat="1" ht="20.100000000000001" customHeight="1" x14ac:dyDescent="0.2">
      <c r="A58" s="186" t="s">
        <v>18</v>
      </c>
      <c r="B58" s="201"/>
      <c r="C58" s="201"/>
      <c r="D58" s="188"/>
      <c r="E58" s="204">
        <v>151656</v>
      </c>
      <c r="F58" s="215"/>
      <c r="G58" s="206">
        <v>440210</v>
      </c>
      <c r="H58" s="205"/>
      <c r="I58" s="204">
        <v>-1001</v>
      </c>
      <c r="J58" s="215"/>
      <c r="K58" s="206">
        <v>0</v>
      </c>
    </row>
    <row r="59" spans="1:11" s="191" customFormat="1" ht="20.100000000000001" customHeight="1" x14ac:dyDescent="0.2">
      <c r="A59" s="186" t="s">
        <v>19</v>
      </c>
      <c r="B59" s="201"/>
      <c r="C59" s="201"/>
      <c r="D59" s="188"/>
      <c r="E59" s="204">
        <v>-5831</v>
      </c>
      <c r="F59" s="215"/>
      <c r="G59" s="206">
        <v>-1997</v>
      </c>
      <c r="H59" s="205"/>
      <c r="I59" s="204">
        <v>-5831</v>
      </c>
      <c r="J59" s="215"/>
      <c r="K59" s="206">
        <v>-1997</v>
      </c>
    </row>
    <row r="60" spans="1:11" s="191" customFormat="1" ht="20.100000000000001" customHeight="1" x14ac:dyDescent="0.2">
      <c r="A60" s="186" t="s">
        <v>112</v>
      </c>
      <c r="B60" s="201"/>
      <c r="C60" s="201"/>
      <c r="D60" s="188"/>
      <c r="E60" s="204">
        <v>16003733</v>
      </c>
      <c r="F60" s="215"/>
      <c r="G60" s="206">
        <v>82970</v>
      </c>
      <c r="H60" s="205"/>
      <c r="I60" s="204">
        <v>16634576</v>
      </c>
      <c r="J60" s="215"/>
      <c r="K60" s="206">
        <v>1084576</v>
      </c>
    </row>
    <row r="61" spans="1:11" s="191" customFormat="1" ht="20.100000000000001" customHeight="1" x14ac:dyDescent="0.2">
      <c r="A61" s="201" t="s">
        <v>92</v>
      </c>
      <c r="B61" s="201"/>
      <c r="C61" s="201"/>
      <c r="D61" s="188"/>
      <c r="E61" s="204">
        <v>-34972111</v>
      </c>
      <c r="F61" s="206"/>
      <c r="G61" s="206">
        <v>-10559724</v>
      </c>
      <c r="H61" s="205"/>
      <c r="I61" s="204">
        <v>-7827676</v>
      </c>
      <c r="J61" s="206"/>
      <c r="K61" s="206">
        <v>-1174005</v>
      </c>
    </row>
    <row r="62" spans="1:11" s="191" customFormat="1" ht="20.100000000000001" customHeight="1" x14ac:dyDescent="0.2">
      <c r="A62" s="201" t="s">
        <v>93</v>
      </c>
      <c r="B62" s="201"/>
      <c r="C62" s="201"/>
      <c r="D62" s="188"/>
      <c r="E62" s="204">
        <v>0</v>
      </c>
      <c r="F62" s="206"/>
      <c r="G62" s="206">
        <v>-1462400</v>
      </c>
      <c r="H62" s="205"/>
      <c r="I62" s="204">
        <v>0</v>
      </c>
      <c r="J62" s="206"/>
      <c r="K62" s="206">
        <v>-196800</v>
      </c>
    </row>
    <row r="63" spans="1:11" s="191" customFormat="1" ht="20.100000000000001" customHeight="1" x14ac:dyDescent="0.2">
      <c r="A63" s="201" t="s">
        <v>176</v>
      </c>
      <c r="B63" s="201"/>
      <c r="C63" s="188"/>
      <c r="D63" s="188"/>
      <c r="E63" s="204">
        <v>0</v>
      </c>
      <c r="F63" s="206"/>
      <c r="G63" s="206">
        <v>-242364</v>
      </c>
      <c r="H63" s="205"/>
      <c r="I63" s="204">
        <v>0</v>
      </c>
      <c r="J63" s="206"/>
      <c r="K63" s="206">
        <v>-242364</v>
      </c>
    </row>
    <row r="64" spans="1:11" s="191" customFormat="1" ht="20.100000000000001" customHeight="1" x14ac:dyDescent="0.2">
      <c r="A64" s="201" t="s">
        <v>94</v>
      </c>
      <c r="B64" s="201"/>
      <c r="C64" s="201"/>
      <c r="D64" s="188"/>
      <c r="E64" s="204">
        <v>266745</v>
      </c>
      <c r="F64" s="206"/>
      <c r="G64" s="206">
        <v>387585</v>
      </c>
      <c r="H64" s="205"/>
      <c r="I64" s="204">
        <v>1233576</v>
      </c>
      <c r="J64" s="206"/>
      <c r="K64" s="206">
        <v>734013</v>
      </c>
    </row>
    <row r="65" spans="1:11" s="191" customFormat="1" ht="20.100000000000001" customHeight="1" x14ac:dyDescent="0.2">
      <c r="A65" s="201" t="s">
        <v>172</v>
      </c>
      <c r="B65" s="201"/>
      <c r="C65" s="224">
        <v>23.5</v>
      </c>
      <c r="D65" s="188"/>
      <c r="E65" s="204">
        <v>0</v>
      </c>
      <c r="F65" s="206"/>
      <c r="G65" s="206" t="s">
        <v>71</v>
      </c>
      <c r="H65" s="205"/>
      <c r="I65" s="204">
        <v>-20000000</v>
      </c>
      <c r="J65" s="206"/>
      <c r="K65" s="206">
        <v>0</v>
      </c>
    </row>
    <row r="66" spans="1:11" s="191" customFormat="1" ht="20.100000000000001" customHeight="1" x14ac:dyDescent="0.2">
      <c r="A66" s="201" t="s">
        <v>147</v>
      </c>
      <c r="B66" s="201"/>
      <c r="C66" s="224">
        <v>23.6</v>
      </c>
      <c r="D66" s="188"/>
      <c r="E66" s="204">
        <v>0</v>
      </c>
      <c r="F66" s="206"/>
      <c r="G66" s="206" t="s">
        <v>71</v>
      </c>
      <c r="H66" s="205"/>
      <c r="I66" s="204">
        <v>-5000000</v>
      </c>
      <c r="J66" s="206"/>
      <c r="K66" s="206">
        <v>-25000000</v>
      </c>
    </row>
    <row r="67" spans="1:11" s="191" customFormat="1" ht="20.100000000000001" customHeight="1" x14ac:dyDescent="0.2">
      <c r="A67" s="201" t="s">
        <v>164</v>
      </c>
      <c r="B67" s="201"/>
      <c r="C67" s="224">
        <v>23.6</v>
      </c>
      <c r="D67" s="225"/>
      <c r="E67" s="211">
        <v>0</v>
      </c>
      <c r="F67" s="206"/>
      <c r="G67" s="212" t="s">
        <v>71</v>
      </c>
      <c r="H67" s="205"/>
      <c r="I67" s="211">
        <v>6666667</v>
      </c>
      <c r="J67" s="206"/>
      <c r="K67" s="212">
        <v>10000000</v>
      </c>
    </row>
    <row r="68" spans="1:11" s="191" customFormat="1" ht="4.1500000000000004" customHeight="1" x14ac:dyDescent="0.2">
      <c r="A68" s="217"/>
      <c r="B68" s="201"/>
      <c r="C68" s="201"/>
      <c r="D68" s="188"/>
      <c r="E68" s="226"/>
      <c r="F68" s="205"/>
      <c r="G68" s="205"/>
      <c r="H68" s="205"/>
      <c r="I68" s="226"/>
      <c r="J68" s="205"/>
      <c r="K68" s="205"/>
    </row>
    <row r="69" spans="1:11" s="191" customFormat="1" ht="20.100000000000001" customHeight="1" x14ac:dyDescent="0.2">
      <c r="A69" s="201" t="s">
        <v>165</v>
      </c>
      <c r="B69" s="201"/>
      <c r="C69" s="201"/>
      <c r="D69" s="188"/>
      <c r="E69" s="218">
        <f>SUM(E57:E68)</f>
        <v>-19494637</v>
      </c>
      <c r="F69" s="205"/>
      <c r="G69" s="219">
        <f>SUM(G57:G68)</f>
        <v>-11416920</v>
      </c>
      <c r="H69" s="205"/>
      <c r="I69" s="218">
        <f>SUM(I57:I68)</f>
        <v>-8299689</v>
      </c>
      <c r="J69" s="205"/>
      <c r="K69" s="219">
        <f>SUM(K57:K68)</f>
        <v>-14857777</v>
      </c>
    </row>
    <row r="70" spans="1:11" s="191" customFormat="1" ht="10.15" customHeight="1" x14ac:dyDescent="0.2">
      <c r="A70" s="201"/>
      <c r="B70" s="201"/>
      <c r="C70" s="201"/>
      <c r="D70" s="188"/>
      <c r="E70" s="226"/>
      <c r="F70" s="205"/>
      <c r="G70" s="205"/>
      <c r="H70" s="205"/>
      <c r="I70" s="226"/>
      <c r="J70" s="205"/>
      <c r="K70" s="205"/>
    </row>
    <row r="71" spans="1:11" s="191" customFormat="1" ht="20.100000000000001" customHeight="1" x14ac:dyDescent="0.2">
      <c r="A71" s="217" t="s">
        <v>95</v>
      </c>
      <c r="B71" s="201"/>
      <c r="C71" s="201"/>
      <c r="D71" s="188"/>
      <c r="E71" s="214"/>
      <c r="F71" s="215"/>
      <c r="G71" s="215"/>
      <c r="H71" s="205"/>
      <c r="I71" s="214"/>
      <c r="J71" s="215"/>
      <c r="K71" s="215"/>
    </row>
    <row r="72" spans="1:11" s="191" customFormat="1" ht="20.100000000000001" customHeight="1" x14ac:dyDescent="0.2">
      <c r="A72" s="201" t="s">
        <v>96</v>
      </c>
      <c r="B72" s="201"/>
      <c r="C72" s="224">
        <v>15.1</v>
      </c>
      <c r="D72" s="188"/>
      <c r="E72" s="214">
        <v>16000000</v>
      </c>
      <c r="F72" s="215"/>
      <c r="G72" s="215">
        <v>11000000</v>
      </c>
      <c r="H72" s="205"/>
      <c r="I72" s="214">
        <v>0</v>
      </c>
      <c r="J72" s="215"/>
      <c r="K72" s="215">
        <v>1000000</v>
      </c>
    </row>
    <row r="73" spans="1:11" s="191" customFormat="1" ht="20.100000000000001" customHeight="1" x14ac:dyDescent="0.2">
      <c r="A73" s="201" t="s">
        <v>97</v>
      </c>
      <c r="B73" s="201"/>
      <c r="C73" s="224">
        <v>15.1</v>
      </c>
      <c r="D73" s="188"/>
      <c r="E73" s="214">
        <v>-12000000</v>
      </c>
      <c r="F73" s="215"/>
      <c r="G73" s="215">
        <v>-1000000</v>
      </c>
      <c r="H73" s="205"/>
      <c r="I73" s="214">
        <v>0</v>
      </c>
      <c r="J73" s="215"/>
      <c r="K73" s="215">
        <v>-1000000</v>
      </c>
    </row>
    <row r="74" spans="1:11" s="191" customFormat="1" ht="20.100000000000001" customHeight="1" x14ac:dyDescent="0.2">
      <c r="A74" s="201" t="s">
        <v>173</v>
      </c>
      <c r="B74" s="201"/>
      <c r="C74" s="224">
        <v>15.2</v>
      </c>
      <c r="D74" s="188"/>
      <c r="E74" s="214">
        <v>11000000</v>
      </c>
      <c r="F74" s="215"/>
      <c r="G74" s="215">
        <v>0</v>
      </c>
      <c r="H74" s="205"/>
      <c r="I74" s="214">
        <v>0</v>
      </c>
      <c r="J74" s="215"/>
      <c r="K74" s="215">
        <v>0</v>
      </c>
    </row>
    <row r="75" spans="1:11" s="191" customFormat="1" ht="20.100000000000001" customHeight="1" x14ac:dyDescent="0.2">
      <c r="A75" s="201" t="s">
        <v>174</v>
      </c>
      <c r="B75" s="201"/>
      <c r="C75" s="224">
        <v>15.2</v>
      </c>
      <c r="D75" s="188"/>
      <c r="E75" s="214">
        <v>-3061344</v>
      </c>
      <c r="F75" s="215"/>
      <c r="G75" s="215">
        <v>0</v>
      </c>
      <c r="H75" s="205"/>
      <c r="I75" s="214">
        <v>0</v>
      </c>
      <c r="J75" s="215"/>
      <c r="K75" s="215">
        <v>0</v>
      </c>
    </row>
    <row r="76" spans="1:11" s="191" customFormat="1" ht="20.100000000000001" customHeight="1" x14ac:dyDescent="0.2">
      <c r="A76" s="201" t="s">
        <v>98</v>
      </c>
      <c r="B76" s="201"/>
      <c r="C76" s="201"/>
      <c r="D76" s="188"/>
      <c r="E76" s="214">
        <v>-12175671</v>
      </c>
      <c r="F76" s="215"/>
      <c r="G76" s="215">
        <v>-10603440</v>
      </c>
      <c r="H76" s="205"/>
      <c r="I76" s="214">
        <v>-5851217</v>
      </c>
      <c r="J76" s="215"/>
      <c r="K76" s="215">
        <v>-4492708</v>
      </c>
    </row>
    <row r="77" spans="1:11" s="191" customFormat="1" ht="20.100000000000001" customHeight="1" x14ac:dyDescent="0.2">
      <c r="A77" s="201" t="s">
        <v>111</v>
      </c>
      <c r="B77" s="201"/>
      <c r="C77" s="188"/>
      <c r="D77" s="188"/>
      <c r="E77" s="214">
        <v>0</v>
      </c>
      <c r="F77" s="215"/>
      <c r="G77" s="215">
        <v>-36320190</v>
      </c>
      <c r="H77" s="205"/>
      <c r="I77" s="214">
        <v>0</v>
      </c>
      <c r="J77" s="215"/>
      <c r="K77" s="215">
        <v>-36320190</v>
      </c>
    </row>
    <row r="78" spans="1:11" s="191" customFormat="1" ht="20.100000000000001" customHeight="1" x14ac:dyDescent="0.2">
      <c r="A78" s="201" t="s">
        <v>99</v>
      </c>
      <c r="B78" s="201"/>
      <c r="C78" s="201"/>
      <c r="D78" s="188"/>
      <c r="E78" s="218">
        <v>-2096849</v>
      </c>
      <c r="F78" s="215"/>
      <c r="G78" s="219">
        <v>-1234867</v>
      </c>
      <c r="H78" s="205"/>
      <c r="I78" s="218">
        <v>-817575</v>
      </c>
      <c r="J78" s="215"/>
      <c r="K78" s="219">
        <v>-773752</v>
      </c>
    </row>
    <row r="79" spans="1:11" s="191" customFormat="1" ht="4.1500000000000004" customHeight="1" x14ac:dyDescent="0.2">
      <c r="A79" s="201"/>
      <c r="B79" s="201"/>
      <c r="C79" s="201"/>
      <c r="D79" s="188"/>
      <c r="E79" s="214"/>
      <c r="F79" s="215"/>
      <c r="G79" s="215"/>
      <c r="H79" s="205"/>
      <c r="I79" s="214"/>
      <c r="J79" s="215"/>
      <c r="K79" s="215"/>
    </row>
    <row r="80" spans="1:11" s="191" customFormat="1" ht="20.100000000000001" customHeight="1" x14ac:dyDescent="0.2">
      <c r="A80" s="201" t="s">
        <v>166</v>
      </c>
      <c r="B80" s="201"/>
      <c r="C80" s="201"/>
      <c r="D80" s="188"/>
      <c r="E80" s="218">
        <f>SUM(E72:E79)</f>
        <v>-2333864</v>
      </c>
      <c r="F80" s="215"/>
      <c r="G80" s="219">
        <f>SUM(G72:G79)</f>
        <v>-38158497</v>
      </c>
      <c r="H80" s="205"/>
      <c r="I80" s="218">
        <f>SUM(I72:I79)</f>
        <v>-6668792</v>
      </c>
      <c r="J80" s="215"/>
      <c r="K80" s="219">
        <f>SUM(K72:K79)</f>
        <v>-41586650</v>
      </c>
    </row>
    <row r="81" spans="1:11" s="191" customFormat="1" ht="12" customHeight="1" x14ac:dyDescent="0.2">
      <c r="A81" s="217"/>
      <c r="B81" s="201"/>
      <c r="C81" s="201"/>
      <c r="D81" s="188"/>
      <c r="E81" s="214"/>
      <c r="F81" s="215"/>
      <c r="G81" s="215"/>
      <c r="H81" s="205"/>
      <c r="I81" s="214"/>
      <c r="J81" s="215"/>
      <c r="K81" s="215"/>
    </row>
    <row r="82" spans="1:11" s="191" customFormat="1" ht="20.100000000000001" customHeight="1" x14ac:dyDescent="0.2">
      <c r="A82" s="217" t="s">
        <v>177</v>
      </c>
      <c r="B82" s="201"/>
      <c r="C82" s="201"/>
      <c r="D82" s="188"/>
      <c r="E82" s="214">
        <f>E80+E69+E39</f>
        <v>1144794</v>
      </c>
      <c r="F82" s="215"/>
      <c r="G82" s="215">
        <f>G80+G69+G39</f>
        <v>-47321712</v>
      </c>
      <c r="H82" s="205"/>
      <c r="I82" s="214">
        <f>I80+I69+I39</f>
        <v>-395164</v>
      </c>
      <c r="J82" s="215"/>
      <c r="K82" s="215">
        <f>K80+K69+K39</f>
        <v>-48795710</v>
      </c>
    </row>
    <row r="83" spans="1:11" s="191" customFormat="1" ht="20.100000000000001" customHeight="1" x14ac:dyDescent="0.2">
      <c r="A83" s="201" t="s">
        <v>100</v>
      </c>
      <c r="B83" s="201"/>
      <c r="C83" s="201"/>
      <c r="D83" s="188"/>
      <c r="E83" s="218">
        <v>57702285</v>
      </c>
      <c r="F83" s="215"/>
      <c r="G83" s="219">
        <v>88651739</v>
      </c>
      <c r="H83" s="205"/>
      <c r="I83" s="218">
        <v>51988002</v>
      </c>
      <c r="J83" s="215"/>
      <c r="K83" s="219">
        <v>78541109</v>
      </c>
    </row>
    <row r="84" spans="1:11" s="191" customFormat="1" ht="4.1500000000000004" customHeight="1" x14ac:dyDescent="0.2">
      <c r="A84" s="201"/>
      <c r="B84" s="201"/>
      <c r="C84" s="201"/>
      <c r="D84" s="188"/>
      <c r="E84" s="214"/>
      <c r="F84" s="215"/>
      <c r="G84" s="215"/>
      <c r="H84" s="205"/>
      <c r="I84" s="214"/>
      <c r="J84" s="215"/>
      <c r="K84" s="215"/>
    </row>
    <row r="85" spans="1:11" s="191" customFormat="1" ht="20.100000000000001" customHeight="1" thickBot="1" x14ac:dyDescent="0.25">
      <c r="A85" s="217" t="s">
        <v>101</v>
      </c>
      <c r="B85" s="201"/>
      <c r="C85" s="201"/>
      <c r="D85" s="188"/>
      <c r="E85" s="227">
        <f>SUM(E82:E84)</f>
        <v>58847079</v>
      </c>
      <c r="F85" s="215"/>
      <c r="G85" s="228">
        <f>SUM(G82:G84)</f>
        <v>41330027</v>
      </c>
      <c r="H85" s="205"/>
      <c r="I85" s="227">
        <f>SUM(I82:I84)</f>
        <v>51592838</v>
      </c>
      <c r="J85" s="215"/>
      <c r="K85" s="228">
        <f>SUM(K82:K84)</f>
        <v>29745399</v>
      </c>
    </row>
    <row r="86" spans="1:11" s="191" customFormat="1" ht="12" customHeight="1" thickTop="1" x14ac:dyDescent="0.2">
      <c r="A86" s="217"/>
      <c r="B86" s="201"/>
      <c r="C86" s="201"/>
      <c r="D86" s="188"/>
      <c r="E86" s="214"/>
      <c r="F86" s="215"/>
      <c r="G86" s="215"/>
      <c r="H86" s="205"/>
      <c r="I86" s="214"/>
      <c r="J86" s="215"/>
      <c r="K86" s="215"/>
    </row>
    <row r="87" spans="1:11" s="191" customFormat="1" ht="6" customHeight="1" x14ac:dyDescent="0.2">
      <c r="A87" s="201"/>
      <c r="B87" s="201"/>
      <c r="C87" s="201"/>
      <c r="D87" s="188"/>
      <c r="E87" s="214"/>
      <c r="F87" s="215"/>
      <c r="G87" s="215"/>
      <c r="H87" s="205"/>
      <c r="I87" s="214"/>
      <c r="J87" s="215"/>
      <c r="K87" s="215"/>
    </row>
    <row r="88" spans="1:11" s="191" customFormat="1" ht="20.100000000000001" customHeight="1" x14ac:dyDescent="0.2">
      <c r="A88" s="201" t="s">
        <v>102</v>
      </c>
      <c r="B88" s="201"/>
      <c r="C88" s="201"/>
      <c r="D88" s="188"/>
      <c r="E88" s="214"/>
      <c r="F88" s="215"/>
      <c r="G88" s="215"/>
      <c r="H88" s="205"/>
      <c r="I88" s="214"/>
      <c r="J88" s="215"/>
      <c r="K88" s="215"/>
    </row>
    <row r="89" spans="1:11" s="191" customFormat="1" ht="4.1500000000000004" customHeight="1" x14ac:dyDescent="0.2">
      <c r="A89" s="201"/>
      <c r="B89" s="201"/>
      <c r="C89" s="201"/>
      <c r="D89" s="188"/>
      <c r="E89" s="214"/>
      <c r="F89" s="215"/>
      <c r="G89" s="215"/>
      <c r="H89" s="205"/>
      <c r="I89" s="214"/>
      <c r="J89" s="215"/>
      <c r="K89" s="215"/>
    </row>
    <row r="90" spans="1:11" s="191" customFormat="1" ht="20.100000000000001" customHeight="1" x14ac:dyDescent="0.2">
      <c r="A90" s="187" t="s">
        <v>71</v>
      </c>
      <c r="B90" s="201" t="s">
        <v>167</v>
      </c>
      <c r="C90" s="188"/>
      <c r="D90" s="188"/>
      <c r="E90" s="214">
        <v>0</v>
      </c>
      <c r="F90" s="206"/>
      <c r="G90" s="215">
        <v>0</v>
      </c>
      <c r="H90" s="205"/>
      <c r="I90" s="214">
        <v>0</v>
      </c>
      <c r="J90" s="206"/>
      <c r="K90" s="215">
        <v>2421167</v>
      </c>
    </row>
    <row r="91" spans="1:11" s="191" customFormat="1" ht="20.100000000000001" customHeight="1" x14ac:dyDescent="0.2">
      <c r="A91" s="187" t="s">
        <v>71</v>
      </c>
      <c r="B91" s="201" t="s">
        <v>103</v>
      </c>
      <c r="C91" s="188"/>
      <c r="D91" s="188"/>
      <c r="E91" s="214">
        <v>1463043</v>
      </c>
      <c r="F91" s="206"/>
      <c r="G91" s="215">
        <v>616795</v>
      </c>
      <c r="H91" s="205"/>
      <c r="I91" s="214">
        <v>140000</v>
      </c>
      <c r="J91" s="206"/>
      <c r="K91" s="215">
        <v>47726</v>
      </c>
    </row>
    <row r="92" spans="1:11" s="191" customFormat="1" ht="20.100000000000001" customHeight="1" x14ac:dyDescent="0.2">
      <c r="A92" s="187" t="s">
        <v>71</v>
      </c>
      <c r="B92" s="201" t="s">
        <v>125</v>
      </c>
      <c r="C92" s="188"/>
      <c r="D92" s="188"/>
      <c r="E92" s="214">
        <v>0</v>
      </c>
      <c r="F92" s="206"/>
      <c r="G92" s="215">
        <v>6600574</v>
      </c>
      <c r="H92" s="205"/>
      <c r="I92" s="214">
        <v>0</v>
      </c>
      <c r="J92" s="206"/>
      <c r="K92" s="215">
        <v>5944166</v>
      </c>
    </row>
    <row r="93" spans="1:11" s="191" customFormat="1" ht="20.100000000000001" customHeight="1" x14ac:dyDescent="0.2">
      <c r="A93" s="187" t="s">
        <v>71</v>
      </c>
      <c r="B93" s="201" t="s">
        <v>182</v>
      </c>
      <c r="C93" s="188"/>
      <c r="D93" s="188"/>
      <c r="E93" s="214">
        <v>9645768</v>
      </c>
      <c r="F93" s="206"/>
      <c r="G93" s="215">
        <v>0</v>
      </c>
      <c r="H93" s="205"/>
      <c r="I93" s="214">
        <v>388247</v>
      </c>
      <c r="J93" s="206"/>
      <c r="K93" s="215">
        <v>0</v>
      </c>
    </row>
    <row r="94" spans="1:11" s="191" customFormat="1" ht="20.100000000000001" customHeight="1" x14ac:dyDescent="0.2">
      <c r="A94" s="187"/>
      <c r="B94" s="201"/>
      <c r="C94" s="188"/>
      <c r="D94" s="188"/>
      <c r="E94" s="229"/>
      <c r="F94" s="230"/>
      <c r="G94" s="229"/>
      <c r="H94" s="231"/>
      <c r="I94" s="229"/>
      <c r="J94" s="206"/>
      <c r="K94" s="215"/>
    </row>
    <row r="95" spans="1:11" s="150" customFormat="1" ht="20.100000000000001" customHeight="1" x14ac:dyDescent="0.2">
      <c r="A95" s="148"/>
      <c r="B95" s="151"/>
      <c r="C95" s="149"/>
      <c r="D95" s="149"/>
      <c r="E95" s="183"/>
      <c r="F95" s="184"/>
      <c r="G95" s="183"/>
      <c r="H95" s="185"/>
      <c r="I95" s="183"/>
      <c r="J95" s="152"/>
      <c r="K95" s="153"/>
    </row>
    <row r="96" spans="1:11" s="150" customFormat="1" ht="20.100000000000001" customHeight="1" x14ac:dyDescent="0.2">
      <c r="A96" s="148"/>
      <c r="B96" s="151"/>
      <c r="C96" s="149"/>
      <c r="D96" s="149"/>
      <c r="E96" s="183"/>
      <c r="F96" s="184"/>
      <c r="G96" s="183"/>
      <c r="H96" s="185"/>
      <c r="I96" s="183"/>
      <c r="J96" s="152"/>
      <c r="K96" s="153"/>
    </row>
    <row r="97" spans="1:11" ht="13.5" customHeight="1" x14ac:dyDescent="0.2">
      <c r="A97" s="79"/>
      <c r="B97" s="144"/>
      <c r="C97" s="80"/>
      <c r="D97" s="80"/>
      <c r="E97" s="99"/>
      <c r="F97" s="98"/>
      <c r="G97" s="99"/>
      <c r="H97" s="100"/>
      <c r="I97" s="99"/>
      <c r="J97" s="98"/>
      <c r="K97" s="99"/>
    </row>
    <row r="98" spans="1:11" ht="22.15" customHeight="1" x14ac:dyDescent="0.2">
      <c r="A98" s="141" t="s">
        <v>184</v>
      </c>
      <c r="B98" s="156"/>
      <c r="C98" s="156"/>
      <c r="D98" s="156"/>
      <c r="E98" s="157"/>
      <c r="F98" s="158"/>
      <c r="G98" s="157"/>
      <c r="H98" s="158"/>
      <c r="I98" s="157"/>
      <c r="J98" s="158"/>
      <c r="K98" s="157"/>
    </row>
  </sheetData>
  <mergeCells count="4">
    <mergeCell ref="E5:G5"/>
    <mergeCell ref="I5:K5"/>
    <mergeCell ref="E52:G52"/>
    <mergeCell ref="I52:K52"/>
  </mergeCells>
  <pageMargins left="0.8" right="0.5" top="0.5" bottom="0.6" header="0.49" footer="0.4"/>
  <pageSetup paperSize="9" scale="85" firstPageNumber="9" fitToHeight="0" orientation="portrait" useFirstPageNumber="1" horizontalDpi="1200" verticalDpi="1200" r:id="rId1"/>
  <headerFooter>
    <oddFooter>&amp;R&amp;"Browallia New,Regular"&amp;13&amp;P</oddFooter>
  </headerFooter>
  <rowBreaks count="1" manualBreakCount="1">
    <brk id="4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5</vt:i4>
      </vt:variant>
    </vt:vector>
  </HeadingPairs>
  <TitlesOfParts>
    <vt:vector size="11" baseType="lpstr">
      <vt:lpstr>2-4</vt:lpstr>
      <vt:lpstr>5</vt:lpstr>
      <vt:lpstr>6</vt:lpstr>
      <vt:lpstr>7</vt:lpstr>
      <vt:lpstr>8</vt:lpstr>
      <vt:lpstr>9-10</vt:lpstr>
      <vt:lpstr>'5'!Print_Area</vt:lpstr>
      <vt:lpstr>'6'!Print_Area</vt:lpstr>
      <vt:lpstr>'7'!Print_Area</vt:lpstr>
      <vt:lpstr>'8'!Print_Area</vt:lpstr>
      <vt:lpstr>'9-10'!Print_Area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PwC User</dc:creator>
  <cp:lastModifiedBy>Praphensri Puttaluck (TH)</cp:lastModifiedBy>
  <cp:lastPrinted>2023-11-09T02:15:02Z</cp:lastPrinted>
  <dcterms:created xsi:type="dcterms:W3CDTF">2007-05-04T07:57:47Z</dcterms:created>
  <dcterms:modified xsi:type="dcterms:W3CDTF">2023-11-09T02:15:06Z</dcterms:modified>
</cp:coreProperties>
</file>