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M:\ABAS-Non-Listed\- Non Listed Client Folder\Stone One Public Company Limited\Stone One Public Company Limited_Mar23'Q1\"/>
    </mc:Choice>
  </mc:AlternateContent>
  <xr:revisionPtr revIDLastSave="0" documentId="13_ncr:1_{EE52FA57-1F11-4A17-949A-0D6BF889CC6B}" xr6:coauthVersionLast="47" xr6:coauthVersionMax="47" xr10:uidLastSave="{00000000-0000-0000-0000-000000000000}"/>
  <bookViews>
    <workbookView xWindow="-120" yWindow="-120" windowWidth="21840" windowHeight="13140" activeTab="4" xr2:uid="{00000000-000D-0000-FFFF-FFFF00000000}"/>
  </bookViews>
  <sheets>
    <sheet name="2-4" sheetId="1" r:id="rId1"/>
    <sheet name="5" sheetId="2" r:id="rId2"/>
    <sheet name="6" sheetId="3" r:id="rId3"/>
    <sheet name="7" sheetId="4" r:id="rId4"/>
    <sheet name="8-9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2" roundtripDataSignature="AMtx7mhROudHbUpTet+/4WGRpPSHPLi5PA=="/>
    </ext>
  </extLst>
</workbook>
</file>

<file path=xl/calcChain.xml><?xml version="1.0" encoding="utf-8"?>
<calcChain xmlns="http://schemas.openxmlformats.org/spreadsheetml/2006/main">
  <c r="A99" i="1" l="1"/>
  <c r="J68" i="5"/>
  <c r="L68" i="5"/>
  <c r="H68" i="5"/>
  <c r="F68" i="5" l="1"/>
  <c r="L45" i="2" l="1"/>
  <c r="J45" i="2"/>
  <c r="H45" i="2"/>
  <c r="F45" i="2"/>
  <c r="P16" i="3" l="1"/>
  <c r="G80" i="1" l="1"/>
  <c r="G40" i="1"/>
  <c r="G23" i="1"/>
  <c r="H23" i="5"/>
  <c r="I80" i="1" l="1"/>
  <c r="I71" i="1"/>
  <c r="I40" i="1"/>
  <c r="L76" i="5" l="1"/>
  <c r="H76" i="5" l="1"/>
  <c r="H27" i="5"/>
  <c r="H34" i="5" s="1"/>
  <c r="N14" i="4"/>
  <c r="L14" i="4"/>
  <c r="J14" i="4"/>
  <c r="H14" i="4"/>
  <c r="F14" i="4"/>
  <c r="P12" i="4"/>
  <c r="P11" i="4"/>
  <c r="N14" i="3"/>
  <c r="L14" i="3"/>
  <c r="J14" i="3"/>
  <c r="H14" i="3"/>
  <c r="F14" i="3"/>
  <c r="P12" i="3"/>
  <c r="P11" i="3"/>
  <c r="L36" i="2"/>
  <c r="L30" i="2"/>
  <c r="L16" i="2"/>
  <c r="L19" i="2" s="1"/>
  <c r="L14" i="2"/>
  <c r="H36" i="2"/>
  <c r="H30" i="2"/>
  <c r="H16" i="2"/>
  <c r="H19" i="2" s="1"/>
  <c r="H14" i="2"/>
  <c r="J23" i="5"/>
  <c r="H21" i="2" l="1"/>
  <c r="H25" i="2" s="1"/>
  <c r="H32" i="2" s="1"/>
  <c r="H35" i="2" s="1"/>
  <c r="H38" i="2" s="1"/>
  <c r="H47" i="2" s="1"/>
  <c r="L21" i="2"/>
  <c r="L25" i="2" s="1"/>
  <c r="L32" i="2" s="1"/>
  <c r="L35" i="2" s="1"/>
  <c r="L38" i="2" s="1"/>
  <c r="L47" i="2" s="1"/>
  <c r="P14" i="3"/>
  <c r="P14" i="4"/>
  <c r="H51" i="2" l="1"/>
  <c r="L51" i="2"/>
  <c r="F76" i="5"/>
  <c r="J34" i="5"/>
  <c r="J37" i="5" s="1"/>
  <c r="P16" i="4" l="1"/>
  <c r="L19" i="3"/>
  <c r="H19" i="3"/>
  <c r="F19" i="3"/>
  <c r="J76" i="5"/>
  <c r="A49" i="5"/>
  <c r="L19" i="4"/>
  <c r="J19" i="4"/>
  <c r="H19" i="4"/>
  <c r="F19" i="4"/>
  <c r="A3" i="4"/>
  <c r="J19" i="3"/>
  <c r="A3" i="3"/>
  <c r="A58" i="2"/>
  <c r="A26" i="4" s="1"/>
  <c r="J30" i="2"/>
  <c r="F30" i="2"/>
  <c r="J19" i="2"/>
  <c r="F19" i="2"/>
  <c r="J14" i="2"/>
  <c r="F14" i="2"/>
  <c r="A145" i="1"/>
  <c r="M127" i="1"/>
  <c r="I127" i="1"/>
  <c r="A102" i="1"/>
  <c r="A100" i="1"/>
  <c r="M80" i="1"/>
  <c r="K80" i="1"/>
  <c r="M71" i="1"/>
  <c r="K71" i="1"/>
  <c r="G71" i="1"/>
  <c r="M56" i="1"/>
  <c r="K56" i="1"/>
  <c r="I56" i="1"/>
  <c r="G56" i="1"/>
  <c r="A52" i="1"/>
  <c r="A50" i="1"/>
  <c r="M40" i="1"/>
  <c r="K40" i="1"/>
  <c r="M23" i="1"/>
  <c r="K23" i="1"/>
  <c r="I23" i="1"/>
  <c r="F21" i="2" l="1"/>
  <c r="F25" i="2" s="1"/>
  <c r="F32" i="2" s="1"/>
  <c r="F35" i="2" s="1"/>
  <c r="F23" i="5" s="1"/>
  <c r="F34" i="5" s="1"/>
  <c r="F37" i="5" s="1"/>
  <c r="F78" i="5" s="1"/>
  <c r="F81" i="5" s="1"/>
  <c r="M82" i="1"/>
  <c r="M129" i="1" s="1"/>
  <c r="I82" i="1"/>
  <c r="I129" i="1" s="1"/>
  <c r="G82" i="1"/>
  <c r="J21" i="2"/>
  <c r="J25" i="2" s="1"/>
  <c r="J32" i="2" s="1"/>
  <c r="J35" i="2" s="1"/>
  <c r="J38" i="2" s="1"/>
  <c r="J78" i="5"/>
  <c r="J81" i="5" s="1"/>
  <c r="M42" i="1"/>
  <c r="K42" i="1"/>
  <c r="K82" i="1"/>
  <c r="G42" i="1"/>
  <c r="I42" i="1"/>
  <c r="L23" i="5"/>
  <c r="A27" i="3"/>
  <c r="A48" i="5" s="1"/>
  <c r="A98" i="5" s="1"/>
  <c r="J47" i="2" l="1"/>
  <c r="N17" i="4"/>
  <c r="N19" i="4" s="1"/>
  <c r="K125" i="1" s="1"/>
  <c r="K127" i="1" s="1"/>
  <c r="K129" i="1" s="1"/>
  <c r="J51" i="2"/>
  <c r="F38" i="2"/>
  <c r="N17" i="3" s="1"/>
  <c r="P17" i="3" s="1"/>
  <c r="P19" i="3" s="1"/>
  <c r="H37" i="5"/>
  <c r="H78" i="5" s="1"/>
  <c r="H81" i="5" s="1"/>
  <c r="L34" i="5"/>
  <c r="L37" i="5" s="1"/>
  <c r="L78" i="5" s="1"/>
  <c r="L81" i="5" s="1"/>
  <c r="P17" i="4" l="1"/>
  <c r="P19" i="4" s="1"/>
  <c r="F47" i="2"/>
  <c r="N19" i="3" s="1"/>
  <c r="G125" i="1" s="1"/>
  <c r="G127" i="1" s="1"/>
  <c r="G129" i="1" s="1"/>
  <c r="F51" i="2"/>
</calcChain>
</file>

<file path=xl/sharedStrings.xml><?xml version="1.0" encoding="utf-8"?>
<sst xmlns="http://schemas.openxmlformats.org/spreadsheetml/2006/main" count="312" uniqueCount="166">
  <si>
    <t>บริษัท สโตนวัน จำกัด (มหาชน)</t>
  </si>
  <si>
    <t xml:space="preserve">งบแสดงฐานะการเงิน </t>
  </si>
  <si>
    <t>ข้อมูลทางการเงินรวม</t>
  </si>
  <si>
    <t>ข้อมูลทางการเงินเฉพาะกิจการ</t>
  </si>
  <si>
    <t>(ยังไม่ได้ตรวจสอบ)</t>
  </si>
  <si>
    <t>(ตรวจสอบแล้ว)</t>
  </si>
  <si>
    <t>31 มีนาคม</t>
  </si>
  <si>
    <t>31 ธันวาคม</t>
  </si>
  <si>
    <t>หมายเหตุ</t>
  </si>
  <si>
    <t>พ.ศ. 2565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</si>
  <si>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</si>
  <si>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</si>
  <si>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</si>
  <si>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สินทรัพย์ทางการเงินที่วัดมูลค่า</t>
  </si>
  <si>
    <t>ด้วยวิธีราคาทุนตัดจำหน่าย</t>
  </si>
  <si>
    <t>ลูกหนี้การค้าและลูกหนี้อื่น - สุทธิ</t>
  </si>
  <si>
    <t>เงินให้กู้ยืมระยะยาวแก่บริษัทย่อย</t>
  </si>
  <si>
    <t>- ส่วนที่ถึงกำหนดชำระภายในหนึ่งปี</t>
  </si>
  <si>
    <t>สินค้าคงเหลือ - สุทธิ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</si>
  <si>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</si>
  <si>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</si>
  <si>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</si>
  <si>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เงินฝากสถาบันการเงินที่มีข้อจำกัดในการใช้</t>
  </si>
  <si>
    <t>เงินฝากสถาบันการเงินที่ติดภาระผูกพัน</t>
  </si>
  <si>
    <t>เงินลงทุนในบริษัทย่อย</t>
  </si>
  <si>
    <t>อสังหาริมทรัพย์เพื่อการลงทุน - สุทธิ</t>
  </si>
  <si>
    <t>สินทรัพย์สิทธิการใช้ - สุทธิ</t>
  </si>
  <si>
    <t>สินทรัพย์ไม่มีตัวตน - สุทธิ</t>
  </si>
  <si>
    <t>ค่าเปิดหน้าเหมืองรอตัดจ่าย</t>
  </si>
  <si>
    <t>สินทรัพย์ภาษีเงินได้รอการตัดบัญชี - สุทธิ</t>
  </si>
  <si>
    <t>สินทรัพย์ไม่หมุนเวียนอื่น</t>
  </si>
  <si>
    <t>รวมสินทรัพย์ไม่หมุนเวียน</t>
  </si>
  <si>
    <t xml:space="preserve">รวมสินทรัพย์  </t>
  </si>
  <si>
    <r>
      <rPr>
        <b/>
        <sz val="13"/>
        <color theme="1"/>
        <rFont val="Browallia New"/>
        <family val="2"/>
      </rPr>
      <t>งบแสดงฐานะการเงิน</t>
    </r>
    <r>
      <rPr>
        <sz val="13"/>
        <color theme="1"/>
        <rFont val="Browallia New"/>
        <family val="2"/>
      </rPr>
      <t xml:space="preserve"> (ต่อ)</t>
    </r>
  </si>
  <si>
    <t>หนี้สินและส่วนของเจ้าของ</t>
  </si>
  <si>
    <t>หนี้สินหมุนเวียน</t>
  </si>
  <si>
    <t>เจ้าหนี้การค้าและเจ้าหนี้อื่น</t>
  </si>
  <si>
    <t>หนี้สินตามสัญญาเช่า - ส่วนที่ถึงกำหนด</t>
  </si>
  <si>
    <t>ภาษีเงินได้ค้างจ่าย</t>
  </si>
  <si>
    <t>หนี้สินหมุนเวียนอื่น</t>
  </si>
  <si>
    <t xml:space="preserve">รวมหนี้สินหมุนเวียน </t>
  </si>
  <si>
    <t>หนี้สินไม่หมุนเวียน</t>
  </si>
  <si>
    <t>ภาระผูกพันผลประโยชน์พนักงาน</t>
  </si>
  <si>
    <t xml:space="preserve">รวมหนี้สินไม่หมุนเวียน </t>
  </si>
  <si>
    <t>รวมหนี้สิน</t>
  </si>
  <si>
    <r>
      <rPr>
        <b/>
        <sz val="13"/>
        <color theme="1"/>
        <rFont val="Browallia New"/>
        <family val="2"/>
      </rPr>
      <t>งบแสดงฐานะการเงิน</t>
    </r>
    <r>
      <rPr>
        <sz val="13"/>
        <color theme="1"/>
        <rFont val="Browallia New"/>
        <family val="2"/>
      </rPr>
      <t xml:space="preserve"> (ต่อ)</t>
    </r>
  </si>
  <si>
    <r>
      <rPr>
        <b/>
        <sz val="13"/>
        <color theme="1"/>
        <rFont val="Browallia New"/>
        <family val="2"/>
      </rPr>
      <t xml:space="preserve">หนี้สินและส่วนของเจ้าของ </t>
    </r>
    <r>
      <rPr>
        <sz val="13"/>
        <color theme="1"/>
        <rFont val="Browallia New"/>
        <family val="2"/>
      </rPr>
      <t>(ต่อ)</t>
    </r>
  </si>
  <si>
    <t>ส่วนของเจ้าของ</t>
  </si>
  <si>
    <t>ทุนเรือนหุ้น</t>
  </si>
  <si>
    <t>ทุนจดทะเบียน</t>
  </si>
  <si>
    <t xml:space="preserve">หุ้นสามัญจำนวน 24,213,460 หุ้น </t>
  </si>
  <si>
    <t>มูลค่าที่ตราไว้หุ้นละ 10 บาท</t>
  </si>
  <si>
    <t>ทุนที่ออกและชำระแล้ว</t>
  </si>
  <si>
    <t>มูลค่าที่ชำระแล้วหุ้นละ 10 บาท</t>
  </si>
  <si>
    <t>ส่วนเกินมูลค่าหุ้น</t>
  </si>
  <si>
    <t>ส่วนเกินทุนจากการจ่ายโดยใช้หุ้นเป็นเกณฑ์</t>
  </si>
  <si>
    <t xml:space="preserve">กำไรสะสม </t>
  </si>
  <si>
    <t>ยังไม่ได้จัดสรร</t>
  </si>
  <si>
    <t>รวมส่วนของเจ้าของ</t>
  </si>
  <si>
    <t>รวมหนี้สินและส่วนของเจ้าของ</t>
  </si>
  <si>
    <t>งบกำไรขาดทุนเบ็ดเสร็จ</t>
  </si>
  <si>
    <t>รายได้จากการขาย</t>
  </si>
  <si>
    <t>รายได้จากให้บริการ</t>
  </si>
  <si>
    <t>รายได้จากการบริหารจัดการ</t>
  </si>
  <si>
    <t>รวมรายได้</t>
  </si>
  <si>
    <t>ต้นทุนขายและให้บริการ</t>
  </si>
  <si>
    <t>ต้นทุนค่าบริหารจัดการ</t>
  </si>
  <si>
    <t>รวมต้นทุน</t>
  </si>
  <si>
    <t>กำไรขั้นต้น</t>
  </si>
  <si>
    <t xml:space="preserve">รายได้อื่น   </t>
  </si>
  <si>
    <t>กำไรก่อนค่าใช้จ่าย</t>
  </si>
  <si>
    <t>ค่าใช้จ่ายในการขาย</t>
  </si>
  <si>
    <t>ค่าใช้จ่ายในการบริหาร</t>
  </si>
  <si>
    <t>รวมค่าใช้จ่าย</t>
  </si>
  <si>
    <t>กำไรก่อนต้นทุนทางการเงินและภาษีเงินได้</t>
  </si>
  <si>
    <t>ต้นทุนทางการเงิน</t>
  </si>
  <si>
    <t>กำไรก่อนภาษีเงินได้</t>
  </si>
  <si>
    <t>ค่าใช้จ่ายภาษีเงินได้</t>
  </si>
  <si>
    <t xml:space="preserve"> - สุทธิจากภาษี</t>
  </si>
  <si>
    <t>งบแสดงการเปลี่ยนแปลงส่วนของเจ้าของ</t>
  </si>
  <si>
    <t>กำไรสะสม</t>
  </si>
  <si>
    <t>จัดสรรแล้ว -</t>
  </si>
  <si>
    <t>กำไรเบ็ดเสร็จรวมสำหรับงวด</t>
  </si>
  <si>
    <t>ยอดคงเหลือ ณ วันที่ 1 มกราคม พ.ศ. 2565</t>
  </si>
  <si>
    <t>-</t>
  </si>
  <si>
    <t>ยอดคงเหลือ ณ วันที่ 31 มีนาคม พ.ศ. 2565</t>
  </si>
  <si>
    <r>
      <rPr>
        <b/>
        <sz val="13"/>
        <color theme="1"/>
        <rFont val="Browallia New"/>
        <family val="2"/>
      </rPr>
      <t>งบแสดงการเปลี่ยนแปลงส่วนของเจ้าของ</t>
    </r>
    <r>
      <rPr>
        <sz val="13"/>
        <color theme="1"/>
        <rFont val="Browallia New"/>
        <family val="2"/>
      </rPr>
      <t xml:space="preserve"> (ต่อ)</t>
    </r>
  </si>
  <si>
    <t>งบกระแสเงินสด</t>
  </si>
  <si>
    <t>กระแสเงินสดจากกิจกรรมดำเนินงาน</t>
  </si>
  <si>
    <t>รายการปรับปรุงกำไรก่อนภาษีเงินได้</t>
  </si>
  <si>
    <t>เป็นเงินสดสุทธิจากกิจกรรมดำเนินงาน</t>
  </si>
  <si>
    <t>- ค่าเสื่อมราคา</t>
  </si>
  <si>
    <t>- ค่าตัดจำหน่าย</t>
  </si>
  <si>
    <t xml:space="preserve">- ค่าเผื่อการลดมูลค่าสินค้าคงเหลือ (กลับรายการ) </t>
  </si>
  <si>
    <t>- ภาระผูกพันผลประโยชน์พนักงาน</t>
  </si>
  <si>
    <t>- รายได้ดอกเบี้ย</t>
  </si>
  <si>
    <t>- ต้นทุนทางการเงิน</t>
  </si>
  <si>
    <t>กระแสเงินสดก่อนการเปลี่ยนแปลงในเงินทุนหมุนเวียน</t>
  </si>
  <si>
    <t>การเปลี่ยนแปลงในเงินทุนหมุนเวียน</t>
  </si>
  <si>
    <t>- ลูกหนี้การค้าและลูกหนี้อื่น</t>
  </si>
  <si>
    <t>- สินค้าคงเหลือ</t>
  </si>
  <si>
    <t>- สินทรัพย์หมุนเวียนอื่น</t>
  </si>
  <si>
    <t>- สินทรัพย์ไม่หมุนเวียนอื่น</t>
  </si>
  <si>
    <t>- เจ้าหนี้การค้าและเจ้าหนี้อื่น</t>
  </si>
  <si>
    <t>- หนี้สินหมุนเวียนอื่น</t>
  </si>
  <si>
    <t>- จ่ายภาระผูกพันผลประโยชน์พนักงาน</t>
  </si>
  <si>
    <t>เงินสดได้มาจากการดำเนินงาน</t>
  </si>
  <si>
    <t>- จ่ายภาษีเงินได้</t>
  </si>
  <si>
    <t>เงินสดสุทธิได้มาจากกิจกรรมดำเนินงาน</t>
  </si>
  <si>
    <r>
      <rPr>
        <b/>
        <sz val="13"/>
        <color theme="1"/>
        <rFont val="Browallia New"/>
        <family val="2"/>
      </rPr>
      <t>งบกระแสเงินสด</t>
    </r>
    <r>
      <rPr>
        <sz val="13"/>
        <color theme="1"/>
        <rFont val="Browallia New"/>
        <family val="2"/>
      </rPr>
      <t xml:space="preserve"> (ต่อ)</t>
    </r>
  </si>
  <si>
    <t>กระแสเงินสดจากกิจกรรมลงทุน</t>
  </si>
  <si>
    <t>เงินสดจ่ายเพื่อซื้อสินทรัพย์ถาวร</t>
  </si>
  <si>
    <t>เงินสดรับจากดอกเบี้ย</t>
  </si>
  <si>
    <t>กระแสเงินสดจากกิจกรรมจัดหาเงิน</t>
  </si>
  <si>
    <t>เงินสดจ่ายชำระหนี้สินตามสัญญาเช่า</t>
  </si>
  <si>
    <t>เงินสดจ่ายดอกเบี้ย</t>
  </si>
  <si>
    <t>เงินสดและรายการเทียบเท่าเงินสดเพิ่มขึ้นสุทธิ</t>
  </si>
  <si>
    <t>เงินสดและรายการเทียบเท่าเงินสดต้นงวด</t>
  </si>
  <si>
    <t>เงินสดและรายการเทียบเท่าเงินสดปลายงวด</t>
  </si>
  <si>
    <t>ข้อมูลเพิ่มเติม</t>
  </si>
  <si>
    <t>รายการที่มิใช่เงินสด</t>
  </si>
  <si>
    <t>เจ้าหนี้จากการซื้อสินทรัพย์ถาวรและสินทรัพย์ไม่มีตัวตน</t>
  </si>
  <si>
    <t>การได้มาของสินทรัพย์สิทธิการใช้ภายใต้สัญญาเช่า</t>
  </si>
  <si>
    <t>ส่วนเกินทุนจากการจ่าย</t>
  </si>
  <si>
    <t>โดยใช้หุ้นเป็นเกณฑ์</t>
  </si>
  <si>
    <t>ทุนสำรองตามกฎหมาย</t>
  </si>
  <si>
    <t>- สินทรัพย์ทางการเงินที่วัดมูลค่าด้วยวิธีราคาทุนตัดจำหน่าย</t>
  </si>
  <si>
    <t>กำไรต่อหุ้น</t>
  </si>
  <si>
    <t>เงินสดสุทธิได้มาจาก(ใช้ไปใน)กิจกรรมลงทุน</t>
  </si>
  <si>
    <t>จัดสรรแล้ว - ทุนสำรองตามกฎหมาย</t>
  </si>
  <si>
    <t>- ค่าเผื่อผลขาดทุนด้านเครดิตที่คาดว่าจะเกิดขึ้น (กลับรายการ)</t>
  </si>
  <si>
    <t>ณ วันที่ 31 มีนาคม พ.ศ. 2566</t>
  </si>
  <si>
    <t>พ.ศ. 2566</t>
  </si>
  <si>
    <t>สำหรับงวดสามเดือนสิ้นสุดวันที่ 31 มีนาคม พ.ศ. 2566</t>
  </si>
  <si>
    <t>ยอดคงเหลือ ณ วันที่ 1 มกราคม พ.ศ. 2566</t>
  </si>
  <si>
    <t>ยอดคงเหลือ ณ วันที่ 31 มีนาคม พ.ศ. 2566</t>
  </si>
  <si>
    <t>บาท</t>
  </si>
  <si>
    <t>ค่าฟื้นฟูสภาพเหมืองรอตัดจ่าย - สุทธิ</t>
  </si>
  <si>
    <t>เงินกู้ยืมระยะยาวจากสถาบันการเงิน</t>
  </si>
  <si>
    <t>- ส่วนที่ถึงกำหนดรับชำระภายในหนึ่งปี</t>
  </si>
  <si>
    <t>ชำระภายในหนึ่งปี - สุทธิ</t>
  </si>
  <si>
    <t>ประมาณการหนี้สินจากการฟื้นฟูสภาพเหมือง</t>
  </si>
  <si>
    <t>หนี้สินตามสัญญาเช่า - สุทธิ</t>
  </si>
  <si>
    <t>กำไรสำหรับงวด</t>
  </si>
  <si>
    <t>กำไรขาดทุนเบ็ดเสร็จอื่นสำหรับงวด</t>
  </si>
  <si>
    <t>กำไรต่อหุ้นขั้นพื้นฐาน (บาทต่อหุ้น)</t>
  </si>
  <si>
    <t>รายการที่จะไม่จัดประเภทรายการใหม่เข้าไปไว้</t>
  </si>
  <si>
    <t>ในกำไรหรือขาดทุนในภายหลัง</t>
  </si>
  <si>
    <t>- (กำไร)ขาดทุนจากการจำหน่าย</t>
  </si>
  <si>
    <t xml:space="preserve">    และตัดจำหน่ายสินทรัพย์ถาวร</t>
  </si>
  <si>
    <t>เงินสดจ่ายเงินมัดจำ</t>
  </si>
  <si>
    <t>เงินสดจ่ายสำหรับเงินให้กู้ยืมระยะยาวแก่บริษัทย่อย</t>
  </si>
  <si>
    <t>เงินสดรับสำหรับเงินให้กู้ยืมระยะยาวแก่บริษัทย่อย</t>
  </si>
  <si>
    <t>เงินสดรับจากเงินกู้ยืมระยะยาวจากสถาบันการเงิน</t>
  </si>
  <si>
    <t>11,12</t>
  </si>
  <si>
    <t>ทุนที่ออก</t>
  </si>
  <si>
    <t>และชำระแล้ว</t>
  </si>
  <si>
    <r>
      <t>ที่ดิน</t>
    </r>
    <r>
      <rPr>
        <sz val="4"/>
        <color theme="1"/>
        <rFont val="Browallia New"/>
        <family val="2"/>
      </rPr>
      <t xml:space="preserve"> </t>
    </r>
    <r>
      <rPr>
        <sz val="13"/>
        <color theme="1"/>
        <rFont val="Browallia New"/>
        <family val="2"/>
      </rPr>
      <t>อาคารและอุปกรณ์</t>
    </r>
    <r>
      <rPr>
        <sz val="4"/>
        <color theme="1"/>
        <rFont val="Browallia New"/>
        <family val="2"/>
      </rPr>
      <t xml:space="preserve"> </t>
    </r>
    <r>
      <rPr>
        <sz val="13"/>
        <color theme="1"/>
        <rFont val="Browallia New"/>
        <family val="2"/>
      </rPr>
      <t>-</t>
    </r>
    <r>
      <rPr>
        <sz val="4"/>
        <color theme="1"/>
        <rFont val="Browallia New"/>
        <family val="2"/>
      </rPr>
      <t xml:space="preserve"> </t>
    </r>
    <r>
      <rPr>
        <sz val="13"/>
        <color theme="1"/>
        <rFont val="Browallia New"/>
        <family val="2"/>
      </rPr>
      <t>สุทธิ</t>
    </r>
  </si>
  <si>
    <t>กำไรขาดทุนเบ็ดเสร็จอื่น</t>
  </si>
  <si>
    <t>เงินสดรับจากการขายสินทรัพย์ถาวร</t>
  </si>
  <si>
    <t>เงินสดจ่ายชำระเงินกู้ยืมระยะยาวจากสถาบันการเงิน</t>
  </si>
  <si>
    <t>15</t>
  </si>
  <si>
    <t>เงินสดสุทธิได้มาจาก(ใช้ไปใน)กิจกรรมจัดหาเงิน</t>
  </si>
  <si>
    <t xml:space="preserve">………………………………………………..               </t>
  </si>
  <si>
    <t xml:space="preserve">(                                            )                        </t>
  </si>
  <si>
    <t>หมายเหตุประกอบข้อมูลทางการเงินระหว่างกาลในหน้า 10 ถึง 21 เป็นส่วนหนึ่งของข้อมูลทางการเงินระหว่างกาลนี้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</si>
</sst>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;\(#,##0\)"/>
    <numFmt numFmtId="165" formatCode="#,##0;\(#,##0\);\-"/>
    <numFmt numFmtId="166" formatCode="#,##0.0;\(#,##0.0\)"/>
    <numFmt numFmtId="167" formatCode="#,##0;\(#,##0\);&quot;-&quot;"/>
    <numFmt numFmtId="168" formatCode="_(* #,##0_);_(* \(#,##0\);_(* &quot;-&quot;_);_(@_)"/>
    <numFmt numFmtId="169" formatCode="_-* #,##0_-;\-* #,##0_-;_-* &quot;-&quot;??_-;_-@"/>
    <numFmt numFmtId="170" formatCode="_(* #,##0.00_);_(* \(#,##0.00\);_(* &quot;-&quot;??_);_(@_)"/>
    <numFmt numFmtId="171" formatCode="_-* #,##0_-;\-* #,##0_-;_-* &quot;-&quot;_-;_-@"/>
  </numFmts>
  <fonts count="12" x14ac:knownFonts="1">
    <font>
      <sz val="10"/>
      <color rgb="FF000000"/>
      <name val="Arial"/>
      <scheme val="minor"/>
    </font>
    <font>
      <b/>
      <sz val="13"/>
      <color theme="1"/>
      <name val="Browallia New"/>
      <family val="2"/>
    </font>
    <font>
      <sz val="13"/>
      <color theme="1"/>
      <name val="Browallia New"/>
      <family val="2"/>
    </font>
    <font>
      <sz val="10"/>
      <name val="Arial"/>
      <family val="2"/>
    </font>
    <font>
      <sz val="13"/>
      <color rgb="FFFF0000"/>
      <name val="Browallia New"/>
      <family val="2"/>
    </font>
    <font>
      <sz val="13"/>
      <color rgb="FF000000"/>
      <name val="Browallia New"/>
      <family val="2"/>
    </font>
    <font>
      <sz val="14"/>
      <color rgb="FF000000"/>
      <name val="Browallia New"/>
      <family val="2"/>
    </font>
    <font>
      <sz val="13"/>
      <name val="Browallia New"/>
      <family val="2"/>
    </font>
    <font>
      <sz val="4"/>
      <color theme="1"/>
      <name val="Browallia New"/>
      <family val="2"/>
    </font>
    <font>
      <sz val="10"/>
      <color rgb="FF000000"/>
      <name val="Arial"/>
      <family val="2"/>
      <scheme val="minor"/>
    </font>
    <font>
      <sz val="14"/>
      <name val="Angsana New"/>
      <family val="1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AFAFA"/>
        <bgColor rgb="FFFAFAFA"/>
      </patternFill>
    </fill>
    <fill>
      <patternFill patternType="solid">
        <fgColor rgb="FFFAFAF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4"/>
    <xf numFmtId="0" fontId="10" fillId="0" borderId="4"/>
    <xf numFmtId="43" fontId="11" fillId="0" borderId="0" applyFont="0" applyFill="0" applyBorder="0" applyAlignment="0" applyProtection="0"/>
  </cellStyleXfs>
  <cellXfs count="229">
    <xf numFmtId="0" fontId="0" fillId="0" borderId="0" xfId="0" applyFont="1" applyAlignment="1"/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top"/>
    </xf>
    <xf numFmtId="164" fontId="2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top"/>
    </xf>
    <xf numFmtId="164" fontId="1" fillId="0" borderId="1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right" vertical="top"/>
    </xf>
    <xf numFmtId="165" fontId="1" fillId="0" borderId="0" xfId="0" quotePrefix="1" applyNumberFormat="1" applyFont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4" fontId="1" fillId="0" borderId="1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horizontal="right" vertical="top"/>
    </xf>
    <xf numFmtId="165" fontId="1" fillId="0" borderId="1" xfId="0" applyNumberFormat="1" applyFont="1" applyBorder="1" applyAlignment="1">
      <alignment horizontal="right" vertical="top"/>
    </xf>
    <xf numFmtId="165" fontId="2" fillId="2" borderId="2" xfId="0" applyNumberFormat="1" applyFont="1" applyFill="1" applyBorder="1" applyAlignment="1">
      <alignment vertical="top"/>
    </xf>
    <xf numFmtId="165" fontId="2" fillId="0" borderId="0" xfId="0" applyNumberFormat="1" applyFont="1" applyAlignment="1">
      <alignment vertical="top"/>
    </xf>
    <xf numFmtId="165" fontId="2" fillId="2" borderId="2" xfId="0" applyNumberFormat="1" applyFont="1" applyFill="1" applyBorder="1" applyAlignment="1">
      <alignment horizontal="right" vertical="top"/>
    </xf>
    <xf numFmtId="165" fontId="2" fillId="2" borderId="2" xfId="0" applyNumberFormat="1" applyFont="1" applyFill="1" applyBorder="1" applyAlignment="1">
      <alignment vertical="top"/>
    </xf>
    <xf numFmtId="164" fontId="2" fillId="0" borderId="0" xfId="0" quotePrefix="1" applyNumberFormat="1" applyFont="1" applyAlignment="1">
      <alignment vertical="center"/>
    </xf>
    <xf numFmtId="166" fontId="2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vertical="top"/>
    </xf>
    <xf numFmtId="165" fontId="2" fillId="2" borderId="3" xfId="0" applyNumberFormat="1" applyFont="1" applyFill="1" applyBorder="1" applyAlignment="1">
      <alignment vertical="top"/>
    </xf>
    <xf numFmtId="165" fontId="2" fillId="0" borderId="1" xfId="0" applyNumberFormat="1" applyFont="1" applyBorder="1" applyAlignment="1">
      <alignment vertical="top"/>
    </xf>
    <xf numFmtId="165" fontId="2" fillId="2" borderId="3" xfId="0" applyNumberFormat="1" applyFont="1" applyFill="1" applyBorder="1" applyAlignment="1">
      <alignment vertical="top"/>
    </xf>
    <xf numFmtId="164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65" fontId="2" fillId="2" borderId="3" xfId="0" applyNumberFormat="1" applyFont="1" applyFill="1" applyBorder="1" applyAlignment="1">
      <alignment horizontal="right" vertical="top"/>
    </xf>
    <xf numFmtId="167" fontId="2" fillId="0" borderId="1" xfId="0" applyNumberFormat="1" applyFont="1" applyBorder="1" applyAlignment="1">
      <alignment vertical="center"/>
    </xf>
    <xf numFmtId="165" fontId="2" fillId="2" borderId="4" xfId="0" applyNumberFormat="1" applyFont="1" applyFill="1" applyBorder="1" applyAlignment="1">
      <alignment horizontal="right" vertical="top"/>
    </xf>
    <xf numFmtId="165" fontId="2" fillId="2" borderId="3" xfId="0" applyNumberFormat="1" applyFont="1" applyFill="1" applyBorder="1" applyAlignment="1">
      <alignment horizontal="right" vertical="top"/>
    </xf>
    <xf numFmtId="165" fontId="2" fillId="2" borderId="5" xfId="0" applyNumberFormat="1" applyFont="1" applyFill="1" applyBorder="1" applyAlignment="1">
      <alignment horizontal="right" vertical="top"/>
    </xf>
    <xf numFmtId="165" fontId="2" fillId="0" borderId="6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165" fontId="1" fillId="2" borderId="2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165" fontId="2" fillId="0" borderId="0" xfId="0" applyNumberFormat="1" applyFont="1" applyAlignment="1">
      <alignment horizontal="right" vertical="center"/>
    </xf>
    <xf numFmtId="165" fontId="2" fillId="2" borderId="2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2" fillId="0" borderId="0" xfId="0" quotePrefix="1" applyFont="1" applyAlignment="1">
      <alignment vertical="top"/>
    </xf>
    <xf numFmtId="165" fontId="2" fillId="0" borderId="6" xfId="0" applyNumberFormat="1" applyFont="1" applyBorder="1" applyAlignment="1">
      <alignment vertical="top"/>
    </xf>
    <xf numFmtId="165" fontId="2" fillId="2" borderId="5" xfId="0" applyNumberFormat="1" applyFont="1" applyFill="1" applyBorder="1" applyAlignment="1">
      <alignment vertical="top"/>
    </xf>
    <xf numFmtId="15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center" vertical="center"/>
    </xf>
    <xf numFmtId="167" fontId="2" fillId="2" borderId="2" xfId="0" applyNumberFormat="1" applyFont="1" applyFill="1" applyBorder="1" applyAlignment="1">
      <alignment vertical="center"/>
    </xf>
    <xf numFmtId="169" fontId="2" fillId="0" borderId="0" xfId="0" applyNumberFormat="1" applyFont="1" applyAlignment="1">
      <alignment horizontal="right" vertical="center"/>
    </xf>
    <xf numFmtId="167" fontId="2" fillId="2" borderId="3" xfId="0" applyNumberFormat="1" applyFont="1" applyFill="1" applyBorder="1" applyAlignment="1">
      <alignment vertical="center"/>
    </xf>
    <xf numFmtId="170" fontId="2" fillId="2" borderId="2" xfId="0" applyNumberFormat="1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/>
    </xf>
    <xf numFmtId="170" fontId="2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vertical="center"/>
    </xf>
    <xf numFmtId="167" fontId="2" fillId="2" borderId="2" xfId="0" applyNumberFormat="1" applyFont="1" applyFill="1" applyBorder="1" applyAlignment="1">
      <alignment vertical="center"/>
    </xf>
    <xf numFmtId="164" fontId="2" fillId="2" borderId="5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165" fontId="2" fillId="2" borderId="2" xfId="0" applyNumberFormat="1" applyFont="1" applyFill="1" applyBorder="1" applyAlignment="1">
      <alignment horizontal="right" vertical="center"/>
    </xf>
    <xf numFmtId="164" fontId="1" fillId="0" borderId="0" xfId="0" quotePrefix="1" applyNumberFormat="1" applyFont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2" borderId="5" xfId="0" applyNumberFormat="1" applyFont="1" applyFill="1" applyBorder="1" applyAlignment="1">
      <alignment horizontal="right" vertical="center"/>
    </xf>
    <xf numFmtId="168" fontId="2" fillId="2" borderId="2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8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168" fontId="2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168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top"/>
    </xf>
    <xf numFmtId="168" fontId="2" fillId="0" borderId="0" xfId="0" applyNumberFormat="1" applyFont="1" applyAlignment="1">
      <alignment horizontal="center" vertical="center"/>
    </xf>
    <xf numFmtId="171" fontId="2" fillId="0" borderId="0" xfId="0" applyNumberFormat="1" applyFont="1" applyAlignment="1">
      <alignment vertical="center"/>
    </xf>
    <xf numFmtId="17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68" fontId="2" fillId="2" borderId="2" xfId="0" applyNumberFormat="1" applyFont="1" applyFill="1" applyBorder="1" applyAlignment="1">
      <alignment horizontal="center" vertical="center"/>
    </xf>
    <xf numFmtId="168" fontId="2" fillId="2" borderId="2" xfId="0" applyNumberFormat="1" applyFont="1" applyFill="1" applyBorder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164" fontId="2" fillId="2" borderId="2" xfId="0" applyNumberFormat="1" applyFont="1" applyFill="1" applyBorder="1" applyAlignment="1">
      <alignment horizontal="right" vertical="center"/>
    </xf>
    <xf numFmtId="0" fontId="2" fillId="0" borderId="0" xfId="0" quotePrefix="1" applyFont="1" applyAlignment="1">
      <alignment vertical="center"/>
    </xf>
    <xf numFmtId="165" fontId="2" fillId="0" borderId="0" xfId="0" applyNumberFormat="1" applyFont="1" applyAlignment="1">
      <alignment vertical="center"/>
    </xf>
    <xf numFmtId="164" fontId="2" fillId="0" borderId="0" xfId="0" quotePrefix="1" applyNumberFormat="1" applyFont="1" applyAlignment="1">
      <alignment horizontal="left" vertical="center"/>
    </xf>
    <xf numFmtId="164" fontId="2" fillId="2" borderId="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65" fontId="2" fillId="2" borderId="2" xfId="0" applyNumberFormat="1" applyFont="1" applyFill="1" applyBorder="1" applyAlignment="1">
      <alignment vertical="center"/>
    </xf>
    <xf numFmtId="165" fontId="2" fillId="2" borderId="3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164" fontId="2" fillId="2" borderId="3" xfId="0" applyNumberFormat="1" applyFont="1" applyFill="1" applyBorder="1" applyAlignment="1">
      <alignment vertical="center"/>
    </xf>
    <xf numFmtId="165" fontId="2" fillId="2" borderId="5" xfId="0" applyNumberFormat="1" applyFont="1" applyFill="1" applyBorder="1" applyAlignment="1">
      <alignment vertical="center"/>
    </xf>
    <xf numFmtId="0" fontId="0" fillId="0" borderId="0" xfId="0" applyFont="1" applyAlignment="1"/>
    <xf numFmtId="165" fontId="2" fillId="3" borderId="6" xfId="0" applyNumberFormat="1" applyFont="1" applyFill="1" applyBorder="1" applyAlignment="1">
      <alignment vertical="top"/>
    </xf>
    <xf numFmtId="165" fontId="2" fillId="3" borderId="1" xfId="0" applyNumberFormat="1" applyFont="1" applyFill="1" applyBorder="1" applyAlignment="1">
      <alignment vertical="top"/>
    </xf>
    <xf numFmtId="165" fontId="2" fillId="2" borderId="4" xfId="0" applyNumberFormat="1" applyFont="1" applyFill="1" applyBorder="1" applyAlignment="1">
      <alignment vertical="top"/>
    </xf>
    <xf numFmtId="164" fontId="4" fillId="0" borderId="0" xfId="0" applyNumberFormat="1" applyFont="1" applyAlignment="1">
      <alignment vertical="center"/>
    </xf>
    <xf numFmtId="168" fontId="2" fillId="2" borderId="7" xfId="0" applyNumberFormat="1" applyFont="1" applyFill="1" applyBorder="1" applyAlignment="1">
      <alignment horizontal="center" vertical="center"/>
    </xf>
    <xf numFmtId="168" fontId="2" fillId="2" borderId="7" xfId="0" applyNumberFormat="1" applyFont="1" applyFill="1" applyBorder="1" applyAlignment="1">
      <alignment horizontal="right" vertical="center"/>
    </xf>
    <xf numFmtId="168" fontId="2" fillId="2" borderId="7" xfId="0" applyNumberFormat="1" applyFont="1" applyFill="1" applyBorder="1" applyAlignment="1">
      <alignment vertical="center"/>
    </xf>
    <xf numFmtId="0" fontId="0" fillId="0" borderId="0" xfId="0" applyFont="1" applyAlignment="1"/>
    <xf numFmtId="165" fontId="2" fillId="2" borderId="8" xfId="0" applyNumberFormat="1" applyFont="1" applyFill="1" applyBorder="1" applyAlignment="1">
      <alignment vertical="top"/>
    </xf>
    <xf numFmtId="165" fontId="2" fillId="0" borderId="8" xfId="0" applyNumberFormat="1" applyFont="1" applyBorder="1" applyAlignment="1">
      <alignment horizontal="right" vertical="top"/>
    </xf>
    <xf numFmtId="0" fontId="0" fillId="0" borderId="0" xfId="0" applyFont="1" applyAlignment="1"/>
    <xf numFmtId="0" fontId="0" fillId="0" borderId="0" xfId="0" applyFont="1" applyAlignment="1"/>
    <xf numFmtId="164" fontId="2" fillId="0" borderId="3" xfId="0" applyNumberFormat="1" applyFont="1" applyBorder="1" applyAlignment="1">
      <alignment horizontal="center" vertical="center"/>
    </xf>
    <xf numFmtId="164" fontId="2" fillId="2" borderId="8" xfId="0" applyNumberFormat="1" applyFont="1" applyFill="1" applyBorder="1" applyAlignment="1">
      <alignment vertical="center"/>
    </xf>
    <xf numFmtId="0" fontId="0" fillId="0" borderId="0" xfId="0" applyFont="1" applyAlignment="1"/>
    <xf numFmtId="0" fontId="1" fillId="0" borderId="0" xfId="0" applyFont="1" applyFill="1" applyAlignment="1">
      <alignment vertical="center"/>
    </xf>
    <xf numFmtId="168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8" fontId="2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Alignment="1">
      <alignment vertical="center"/>
    </xf>
    <xf numFmtId="168" fontId="2" fillId="0" borderId="0" xfId="0" applyNumberFormat="1" applyFont="1" applyFill="1" applyAlignment="1">
      <alignment vertical="center"/>
    </xf>
    <xf numFmtId="164" fontId="2" fillId="0" borderId="2" xfId="0" applyNumberFormat="1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65" fontId="2" fillId="0" borderId="3" xfId="0" applyNumberFormat="1" applyFont="1" applyFill="1" applyBorder="1" applyAlignment="1">
      <alignment vertical="top"/>
    </xf>
    <xf numFmtId="168" fontId="2" fillId="0" borderId="2" xfId="0" applyNumberFormat="1" applyFont="1" applyFill="1" applyBorder="1" applyAlignment="1">
      <alignment horizontal="center" vertical="center"/>
    </xf>
    <xf numFmtId="168" fontId="2" fillId="0" borderId="2" xfId="0" applyNumberFormat="1" applyFont="1" applyFill="1" applyBorder="1" applyAlignment="1">
      <alignment horizontal="right" vertical="center"/>
    </xf>
    <xf numFmtId="168" fontId="2" fillId="0" borderId="2" xfId="0" applyNumberFormat="1" applyFont="1" applyFill="1" applyBorder="1" applyAlignment="1">
      <alignment vertical="center"/>
    </xf>
    <xf numFmtId="168" fontId="2" fillId="0" borderId="7" xfId="0" applyNumberFormat="1" applyFont="1" applyFill="1" applyBorder="1" applyAlignment="1">
      <alignment horizontal="center" vertical="center"/>
    </xf>
    <xf numFmtId="168" fontId="2" fillId="0" borderId="7" xfId="0" applyNumberFormat="1" applyFont="1" applyFill="1" applyBorder="1" applyAlignment="1">
      <alignment horizontal="right" vertical="center"/>
    </xf>
    <xf numFmtId="168" fontId="2" fillId="0" borderId="7" xfId="0" applyNumberFormat="1" applyFont="1" applyFill="1" applyBorder="1" applyAlignment="1">
      <alignment vertical="center"/>
    </xf>
    <xf numFmtId="171" fontId="2" fillId="0" borderId="0" xfId="0" applyNumberFormat="1" applyFont="1" applyFill="1" applyAlignment="1">
      <alignment vertical="center"/>
    </xf>
    <xf numFmtId="171" fontId="2" fillId="0" borderId="0" xfId="0" applyNumberFormat="1" applyFont="1" applyFill="1" applyAlignment="1">
      <alignment horizontal="right" vertical="center"/>
    </xf>
    <xf numFmtId="168" fontId="2" fillId="0" borderId="1" xfId="0" applyNumberFormat="1" applyFont="1" applyFill="1" applyBorder="1" applyAlignment="1">
      <alignment horizontal="right" vertical="center"/>
    </xf>
    <xf numFmtId="165" fontId="1" fillId="0" borderId="0" xfId="0" quotePrefix="1" applyNumberFormat="1" applyFont="1" applyFill="1" applyAlignment="1">
      <alignment horizontal="right" vertical="top"/>
    </xf>
    <xf numFmtId="165" fontId="1" fillId="0" borderId="1" xfId="0" applyNumberFormat="1" applyFont="1" applyFill="1" applyBorder="1" applyAlignment="1">
      <alignment horizontal="right" vertical="top"/>
    </xf>
    <xf numFmtId="165" fontId="1" fillId="0" borderId="2" xfId="0" applyNumberFormat="1" applyFont="1" applyFill="1" applyBorder="1" applyAlignment="1">
      <alignment horizontal="right" vertical="top"/>
    </xf>
    <xf numFmtId="167" fontId="2" fillId="0" borderId="2" xfId="0" applyNumberFormat="1" applyFont="1" applyFill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70" fontId="2" fillId="0" borderId="2" xfId="0" applyNumberFormat="1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170" fontId="2" fillId="0" borderId="2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horizontal="right" vertical="center"/>
    </xf>
    <xf numFmtId="165" fontId="2" fillId="0" borderId="3" xfId="0" applyNumberFormat="1" applyFont="1" applyFill="1" applyBorder="1" applyAlignment="1">
      <alignment horizontal="right" vertical="center"/>
    </xf>
    <xf numFmtId="165" fontId="2" fillId="0" borderId="2" xfId="0" applyNumberFormat="1" applyFont="1" applyFill="1" applyBorder="1" applyAlignment="1">
      <alignment horizontal="right" vertical="center"/>
    </xf>
    <xf numFmtId="165" fontId="2" fillId="0" borderId="2" xfId="0" applyNumberFormat="1" applyFont="1" applyFill="1" applyBorder="1" applyAlignment="1">
      <alignment vertical="center"/>
    </xf>
    <xf numFmtId="165" fontId="2" fillId="0" borderId="5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Alignment="1">
      <alignment vertical="top"/>
    </xf>
    <xf numFmtId="0" fontId="0" fillId="0" borderId="0" xfId="0" applyFont="1" applyFill="1" applyAlignment="1"/>
    <xf numFmtId="164" fontId="1" fillId="0" borderId="0" xfId="0" applyNumberFormat="1" applyFont="1" applyFill="1" applyAlignment="1">
      <alignment vertical="center"/>
    </xf>
    <xf numFmtId="164" fontId="1" fillId="0" borderId="0" xfId="0" applyNumberFormat="1" applyFont="1" applyFill="1" applyAlignment="1">
      <alignment horizontal="center" vertical="center"/>
    </xf>
    <xf numFmtId="165" fontId="2" fillId="0" borderId="4" xfId="0" applyNumberFormat="1" applyFont="1" applyFill="1" applyBorder="1" applyAlignment="1">
      <alignment vertical="top"/>
    </xf>
    <xf numFmtId="164" fontId="2" fillId="0" borderId="0" xfId="0" applyNumberFormat="1" applyFont="1" applyFill="1" applyAlignment="1">
      <alignment horizontal="center" vertical="center"/>
    </xf>
    <xf numFmtId="164" fontId="2" fillId="0" borderId="5" xfId="0" applyNumberFormat="1" applyFont="1" applyFill="1" applyBorder="1" applyAlignment="1">
      <alignment vertical="center"/>
    </xf>
    <xf numFmtId="165" fontId="2" fillId="2" borderId="8" xfId="0" applyNumberFormat="1" applyFont="1" applyFill="1" applyBorder="1" applyAlignment="1">
      <alignment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vertical="center"/>
    </xf>
    <xf numFmtId="165" fontId="2" fillId="0" borderId="5" xfId="0" applyNumberFormat="1" applyFont="1" applyFill="1" applyBorder="1" applyAlignment="1">
      <alignment vertical="center"/>
    </xf>
    <xf numFmtId="164" fontId="2" fillId="0" borderId="0" xfId="0" applyNumberFormat="1" applyFont="1" applyAlignment="1">
      <alignment horizontal="center" vertical="top"/>
    </xf>
    <xf numFmtId="165" fontId="1" fillId="0" borderId="4" xfId="0" applyNumberFormat="1" applyFont="1" applyBorder="1" applyAlignment="1">
      <alignment horizontal="right" vertical="top"/>
    </xf>
    <xf numFmtId="0" fontId="5" fillId="0" borderId="0" xfId="0" applyFont="1"/>
    <xf numFmtId="167" fontId="1" fillId="0" borderId="4" xfId="0" applyNumberFormat="1" applyFont="1" applyBorder="1" applyAlignment="1">
      <alignment horizontal="right" vertical="center"/>
    </xf>
    <xf numFmtId="0" fontId="6" fillId="0" borderId="4" xfId="0" applyFont="1" applyBorder="1"/>
    <xf numFmtId="49" fontId="1" fillId="0" borderId="3" xfId="0" applyNumberFormat="1" applyFont="1" applyBorder="1" applyAlignment="1">
      <alignment horizontal="center" vertical="center"/>
    </xf>
    <xf numFmtId="167" fontId="1" fillId="0" borderId="8" xfId="0" applyNumberFormat="1" applyFont="1" applyBorder="1" applyAlignment="1">
      <alignment horizontal="right" vertical="center"/>
    </xf>
    <xf numFmtId="0" fontId="6" fillId="0" borderId="0" xfId="0" applyFont="1"/>
    <xf numFmtId="164" fontId="1" fillId="0" borderId="4" xfId="0" applyNumberFormat="1" applyFont="1" applyBorder="1" applyAlignment="1">
      <alignment horizontal="right" vertical="center"/>
    </xf>
    <xf numFmtId="165" fontId="2" fillId="2" borderId="4" xfId="0" applyNumberFormat="1" applyFont="1" applyFill="1" applyBorder="1" applyAlignment="1">
      <alignment vertical="center"/>
    </xf>
    <xf numFmtId="165" fontId="2" fillId="0" borderId="4" xfId="0" applyNumberFormat="1" applyFont="1" applyFill="1" applyBorder="1" applyAlignment="1">
      <alignment vertical="center"/>
    </xf>
    <xf numFmtId="164" fontId="2" fillId="2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Border="1" applyAlignment="1">
      <alignment vertical="center"/>
    </xf>
    <xf numFmtId="0" fontId="1" fillId="0" borderId="4" xfId="0" quotePrefix="1" applyFont="1" applyBorder="1" applyAlignment="1">
      <alignment horizontal="right" vertical="center"/>
    </xf>
    <xf numFmtId="165" fontId="2" fillId="3" borderId="4" xfId="0" applyNumberFormat="1" applyFont="1" applyFill="1" applyBorder="1" applyAlignment="1">
      <alignment vertical="top"/>
    </xf>
    <xf numFmtId="165" fontId="2" fillId="2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164" fontId="7" fillId="0" borderId="0" xfId="0" quotePrefix="1" applyNumberFormat="1" applyFont="1" applyFill="1" applyAlignment="1">
      <alignment vertical="center"/>
    </xf>
    <xf numFmtId="164" fontId="1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quotePrefix="1" applyFont="1" applyAlignment="1">
      <alignment horizontal="left" vertical="center"/>
    </xf>
    <xf numFmtId="164" fontId="7" fillId="0" borderId="0" xfId="0" applyNumberFormat="1" applyFont="1" applyFill="1" applyAlignment="1">
      <alignment horizontal="left" vertical="center"/>
    </xf>
    <xf numFmtId="166" fontId="2" fillId="0" borderId="0" xfId="0" quotePrefix="1" applyNumberFormat="1" applyFont="1" applyAlignment="1">
      <alignment horizontal="center" vertical="center"/>
    </xf>
    <xf numFmtId="168" fontId="2" fillId="2" borderId="3" xfId="3" applyNumberFormat="1" applyFont="1" applyFill="1" applyBorder="1" applyAlignment="1">
      <alignment horizontal="right" vertical="center"/>
    </xf>
    <xf numFmtId="168" fontId="2" fillId="0" borderId="0" xfId="3" applyNumberFormat="1" applyFont="1" applyAlignment="1">
      <alignment horizontal="right" vertical="center"/>
    </xf>
    <xf numFmtId="168" fontId="2" fillId="0" borderId="0" xfId="3" applyNumberFormat="1" applyFont="1" applyAlignment="1">
      <alignment vertical="center"/>
    </xf>
    <xf numFmtId="168" fontId="2" fillId="2" borderId="3" xfId="3" applyNumberFormat="1" applyFont="1" applyFill="1" applyBorder="1" applyAlignment="1">
      <alignment vertical="top"/>
    </xf>
    <xf numFmtId="164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0" fontId="0" fillId="0" borderId="4" xfId="0" applyFont="1" applyBorder="1" applyAlignment="1"/>
    <xf numFmtId="164" fontId="2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68" fontId="2" fillId="0" borderId="8" xfId="0" applyNumberFormat="1" applyFont="1" applyBorder="1" applyAlignment="1">
      <alignment vertical="center"/>
    </xf>
    <xf numFmtId="165" fontId="2" fillId="0" borderId="4" xfId="0" applyNumberFormat="1" applyFont="1" applyBorder="1" applyAlignment="1">
      <alignment horizontal="right" vertical="top"/>
    </xf>
    <xf numFmtId="165" fontId="1" fillId="0" borderId="1" xfId="0" applyNumberFormat="1" applyFont="1" applyBorder="1" applyAlignment="1">
      <alignment horizontal="center" vertical="top"/>
    </xf>
    <xf numFmtId="0" fontId="3" fillId="0" borderId="1" xfId="0" applyFont="1" applyBorder="1"/>
    <xf numFmtId="164" fontId="2" fillId="0" borderId="0" xfId="0" applyNumberFormat="1" applyFont="1" applyAlignment="1">
      <alignment horizontal="center" vertical="top"/>
    </xf>
    <xf numFmtId="0" fontId="0" fillId="0" borderId="0" xfId="0" applyFont="1" applyAlignment="1">
      <alignment horizontal="center"/>
    </xf>
    <xf numFmtId="168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2" xfId="1" xr:uid="{BFC48036-9C4E-4227-97E0-3B69529FD00A}"/>
    <cellStyle name="Normal 2 2" xfId="2" xr:uid="{49AE12A6-E7F4-4DFC-BE56-FFC4AFAF4A92}"/>
  </cellStyles>
  <dxfs count="0"/>
  <tableStyles count="0" defaultTableStyle="TableStyleMedium2" defaultPivotStyle="PivotStyleLight16"/>
  <colors>
    <mruColors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5"/>
  <sheetViews>
    <sheetView topLeftCell="A16" zoomScale="115" zoomScaleNormal="115" zoomScaleSheetLayoutView="85" workbookViewId="0">
      <selection activeCell="O28" sqref="O28"/>
    </sheetView>
  </sheetViews>
  <sheetFormatPr defaultColWidth="12.7109375" defaultRowHeight="15" customHeight="1" x14ac:dyDescent="0.2"/>
  <cols>
    <col min="1" max="3" width="1.7109375" customWidth="1"/>
    <col min="4" max="4" width="35" customWidth="1"/>
    <col min="5" max="5" width="7.7109375" customWidth="1"/>
    <col min="6" max="6" width="0.7109375" customWidth="1"/>
    <col min="7" max="7" width="14.85546875" customWidth="1"/>
    <col min="8" max="8" width="0.7109375" customWidth="1"/>
    <col min="9" max="9" width="12.5703125" customWidth="1"/>
    <col min="10" max="10" width="0.7109375" customWidth="1"/>
    <col min="11" max="11" width="14.85546875" customWidth="1"/>
    <col min="12" max="12" width="0.7109375" customWidth="1"/>
    <col min="13" max="13" width="12.5703125" customWidth="1"/>
  </cols>
  <sheetData>
    <row r="1" spans="1:13" ht="21.75" customHeight="1" x14ac:dyDescent="0.2">
      <c r="A1" s="1" t="s">
        <v>0</v>
      </c>
      <c r="B1" s="2"/>
      <c r="C1" s="2"/>
      <c r="D1" s="2"/>
      <c r="E1" s="3"/>
      <c r="F1" s="3"/>
      <c r="G1" s="4"/>
      <c r="H1" s="4"/>
      <c r="I1" s="4"/>
      <c r="J1" s="3"/>
      <c r="K1" s="4"/>
      <c r="L1" s="4"/>
      <c r="M1" s="4"/>
    </row>
    <row r="2" spans="1:13" ht="21.75" customHeight="1" x14ac:dyDescent="0.2">
      <c r="A2" s="6" t="s">
        <v>1</v>
      </c>
      <c r="B2" s="6"/>
      <c r="C2" s="5"/>
      <c r="D2" s="5"/>
      <c r="E2" s="3"/>
      <c r="F2" s="3"/>
      <c r="G2" s="4"/>
      <c r="H2" s="4"/>
      <c r="I2" s="4"/>
      <c r="J2" s="3"/>
      <c r="K2" s="4"/>
      <c r="L2" s="4"/>
      <c r="M2" s="4"/>
    </row>
    <row r="3" spans="1:13" ht="21.75" customHeight="1" x14ac:dyDescent="0.2">
      <c r="A3" s="7" t="s">
        <v>131</v>
      </c>
      <c r="B3" s="7"/>
      <c r="C3" s="8"/>
      <c r="D3" s="8"/>
      <c r="E3" s="9"/>
      <c r="F3" s="9"/>
      <c r="G3" s="10"/>
      <c r="H3" s="10"/>
      <c r="I3" s="10"/>
      <c r="J3" s="9"/>
      <c r="K3" s="10"/>
      <c r="L3" s="10"/>
      <c r="M3" s="10"/>
    </row>
    <row r="4" spans="1:13" ht="20.25" customHeight="1" x14ac:dyDescent="0.2">
      <c r="A4" s="6"/>
      <c r="B4" s="6"/>
      <c r="C4" s="5"/>
      <c r="D4" s="5"/>
      <c r="E4" s="3"/>
      <c r="F4" s="3"/>
      <c r="G4" s="4"/>
      <c r="H4" s="4"/>
      <c r="I4" s="4"/>
      <c r="J4" s="3"/>
      <c r="K4" s="4"/>
      <c r="L4" s="4"/>
      <c r="M4" s="11"/>
    </row>
    <row r="5" spans="1:13" ht="20.25" customHeight="1" x14ac:dyDescent="0.2">
      <c r="A5" s="6"/>
      <c r="B5" s="6"/>
      <c r="C5" s="5"/>
      <c r="D5" s="5"/>
      <c r="E5" s="3"/>
      <c r="F5" s="3"/>
      <c r="G5" s="223" t="s">
        <v>2</v>
      </c>
      <c r="H5" s="224"/>
      <c r="I5" s="224"/>
      <c r="J5" s="3"/>
      <c r="K5" s="223" t="s">
        <v>3</v>
      </c>
      <c r="L5" s="224"/>
      <c r="M5" s="224"/>
    </row>
    <row r="6" spans="1:13" ht="21" customHeight="1" x14ac:dyDescent="0.2">
      <c r="A6" s="6"/>
      <c r="B6" s="6"/>
      <c r="C6" s="5"/>
      <c r="D6" s="5"/>
      <c r="E6" s="3"/>
      <c r="F6" s="3"/>
      <c r="G6" s="11" t="s">
        <v>4</v>
      </c>
      <c r="H6" s="12"/>
      <c r="I6" s="11" t="s">
        <v>5</v>
      </c>
      <c r="J6" s="3"/>
      <c r="K6" s="11" t="s">
        <v>4</v>
      </c>
      <c r="L6" s="12"/>
      <c r="M6" s="11" t="s">
        <v>5</v>
      </c>
    </row>
    <row r="7" spans="1:13" ht="21" customHeight="1" x14ac:dyDescent="0.2">
      <c r="A7" s="6"/>
      <c r="B7" s="6"/>
      <c r="C7" s="5"/>
      <c r="D7" s="5"/>
      <c r="E7" s="3"/>
      <c r="F7" s="3"/>
      <c r="G7" s="11" t="s">
        <v>6</v>
      </c>
      <c r="H7" s="12"/>
      <c r="I7" s="11" t="s">
        <v>7</v>
      </c>
      <c r="J7" s="3"/>
      <c r="K7" s="11" t="s">
        <v>6</v>
      </c>
      <c r="L7" s="12"/>
      <c r="M7" s="11" t="s">
        <v>7</v>
      </c>
    </row>
    <row r="8" spans="1:13" s="131" customFormat="1" ht="21" customHeight="1" x14ac:dyDescent="0.2">
      <c r="A8" s="6"/>
      <c r="B8" s="6"/>
      <c r="C8" s="5"/>
      <c r="D8" s="5"/>
      <c r="E8" s="182"/>
      <c r="F8" s="182"/>
      <c r="G8" s="183" t="s">
        <v>132</v>
      </c>
      <c r="H8" s="12"/>
      <c r="I8" s="183" t="s">
        <v>9</v>
      </c>
      <c r="J8" s="14"/>
      <c r="K8" s="183" t="s">
        <v>132</v>
      </c>
      <c r="L8" s="183"/>
      <c r="M8" s="183" t="s">
        <v>9</v>
      </c>
    </row>
    <row r="9" spans="1:13" ht="21" customHeight="1" x14ac:dyDescent="0.2">
      <c r="A9" s="5"/>
      <c r="B9" s="5"/>
      <c r="C9" s="5"/>
      <c r="D9" s="5"/>
      <c r="E9" s="13" t="s">
        <v>8</v>
      </c>
      <c r="F9" s="14"/>
      <c r="G9" s="15" t="s">
        <v>136</v>
      </c>
      <c r="H9" s="12"/>
      <c r="I9" s="15" t="s">
        <v>136</v>
      </c>
      <c r="J9" s="14"/>
      <c r="K9" s="15" t="s">
        <v>136</v>
      </c>
      <c r="L9" s="12"/>
      <c r="M9" s="15" t="s">
        <v>136</v>
      </c>
    </row>
    <row r="10" spans="1:13" ht="21" customHeight="1" x14ac:dyDescent="0.2">
      <c r="A10" s="6" t="s">
        <v>10</v>
      </c>
      <c r="B10" s="5"/>
      <c r="C10" s="5"/>
      <c r="D10" s="5"/>
      <c r="E10" s="3"/>
      <c r="F10" s="3"/>
      <c r="G10" s="16"/>
      <c r="H10" s="17"/>
      <c r="I10" s="17"/>
      <c r="J10" s="3"/>
      <c r="K10" s="19"/>
      <c r="L10" s="17"/>
      <c r="M10" s="17"/>
    </row>
    <row r="11" spans="1:13" ht="4.5" customHeight="1" x14ac:dyDescent="0.2">
      <c r="A11" s="6"/>
      <c r="B11" s="5"/>
      <c r="C11" s="5"/>
      <c r="D11" s="5"/>
      <c r="E11" s="3"/>
      <c r="F11" s="3"/>
      <c r="G11" s="18"/>
      <c r="H11" s="4"/>
      <c r="I11" s="4"/>
      <c r="J11" s="3"/>
      <c r="K11" s="40"/>
      <c r="L11" s="4"/>
      <c r="M11" s="4"/>
    </row>
    <row r="12" spans="1:13" ht="21" customHeight="1" x14ac:dyDescent="0.2">
      <c r="A12" s="6" t="s">
        <v>11</v>
      </c>
      <c r="B12" s="5"/>
      <c r="C12" s="5"/>
      <c r="D12" s="6"/>
      <c r="E12" s="3"/>
      <c r="F12" s="3"/>
      <c r="G12" s="19"/>
      <c r="H12" s="22"/>
      <c r="I12" s="26"/>
      <c r="J12" s="3"/>
      <c r="K12" s="19"/>
      <c r="L12" s="22"/>
      <c r="M12" s="26"/>
    </row>
    <row r="13" spans="1:13" ht="4.5" customHeight="1" x14ac:dyDescent="0.2">
      <c r="A13" s="6"/>
      <c r="B13" s="5"/>
      <c r="C13" s="5"/>
      <c r="D13" s="5"/>
      <c r="E13" s="3"/>
      <c r="F13" s="3"/>
      <c r="G13" s="19"/>
      <c r="H13" s="22"/>
      <c r="I13" s="26"/>
      <c r="J13" s="3"/>
      <c r="K13" s="19"/>
      <c r="L13" s="22"/>
      <c r="M13" s="26"/>
    </row>
    <row r="14" spans="1:13" ht="21" customHeight="1" x14ac:dyDescent="0.2">
      <c r="A14" s="5" t="s">
        <v>12</v>
      </c>
      <c r="B14" s="5"/>
      <c r="C14" s="5"/>
      <c r="D14" s="5"/>
      <c r="E14" s="3"/>
      <c r="F14" s="3"/>
      <c r="G14" s="19">
        <v>94004308</v>
      </c>
      <c r="H14" s="22"/>
      <c r="I14" s="26">
        <v>57702285</v>
      </c>
      <c r="J14" s="3"/>
      <c r="K14" s="19">
        <v>80426352</v>
      </c>
      <c r="L14" s="22"/>
      <c r="M14" s="26">
        <v>51988002</v>
      </c>
    </row>
    <row r="15" spans="1:13" ht="21" customHeight="1" x14ac:dyDescent="0.2">
      <c r="A15" s="5" t="s">
        <v>13</v>
      </c>
      <c r="B15" s="5"/>
      <c r="C15" s="5"/>
      <c r="D15" s="5"/>
      <c r="E15" s="3"/>
      <c r="F15" s="3"/>
      <c r="G15" s="19"/>
      <c r="H15" s="22"/>
      <c r="I15" s="26"/>
      <c r="J15" s="3"/>
      <c r="K15" s="19"/>
      <c r="L15" s="22"/>
      <c r="M15" s="26"/>
    </row>
    <row r="16" spans="1:13" ht="21" customHeight="1" x14ac:dyDescent="0.2">
      <c r="A16" s="5"/>
      <c r="B16" s="5" t="s">
        <v>14</v>
      </c>
      <c r="C16" s="5"/>
      <c r="D16" s="5"/>
      <c r="E16" s="3">
        <v>7</v>
      </c>
      <c r="F16" s="3"/>
      <c r="G16" s="19">
        <v>484798</v>
      </c>
      <c r="H16" s="22"/>
      <c r="I16" s="26">
        <v>40484047</v>
      </c>
      <c r="J16" s="3"/>
      <c r="K16" s="19">
        <v>0</v>
      </c>
      <c r="L16" s="22"/>
      <c r="M16" s="26">
        <v>40000000</v>
      </c>
    </row>
    <row r="17" spans="1:13" ht="21" customHeight="1" x14ac:dyDescent="0.2">
      <c r="A17" s="5" t="s">
        <v>15</v>
      </c>
      <c r="B17" s="5"/>
      <c r="C17" s="5"/>
      <c r="D17" s="5"/>
      <c r="E17" s="3">
        <v>8</v>
      </c>
      <c r="F17" s="3"/>
      <c r="G17" s="19">
        <v>36555557</v>
      </c>
      <c r="H17" s="22"/>
      <c r="I17" s="26">
        <v>26218573</v>
      </c>
      <c r="J17" s="3"/>
      <c r="K17" s="19">
        <v>52048292</v>
      </c>
      <c r="L17" s="22"/>
      <c r="M17" s="26">
        <v>40629331</v>
      </c>
    </row>
    <row r="18" spans="1:13" ht="21" customHeight="1" x14ac:dyDescent="0.2">
      <c r="A18" s="5" t="s">
        <v>16</v>
      </c>
      <c r="B18" s="5"/>
      <c r="C18" s="5"/>
      <c r="D18" s="5"/>
      <c r="E18" s="3"/>
      <c r="F18" s="3"/>
      <c r="G18" s="19"/>
      <c r="H18" s="22"/>
      <c r="I18" s="26"/>
      <c r="J18" s="3"/>
      <c r="K18" s="19"/>
      <c r="L18" s="22"/>
      <c r="M18" s="26"/>
    </row>
    <row r="19" spans="1:13" ht="21" customHeight="1" x14ac:dyDescent="0.2">
      <c r="A19" s="5"/>
      <c r="B19" s="20" t="s">
        <v>17</v>
      </c>
      <c r="C19" s="5"/>
      <c r="D19" s="5"/>
      <c r="E19" s="21">
        <v>19.5</v>
      </c>
      <c r="F19" s="3"/>
      <c r="G19" s="19">
        <v>0</v>
      </c>
      <c r="H19" s="22"/>
      <c r="I19" s="22">
        <v>0</v>
      </c>
      <c r="J19" s="3"/>
      <c r="K19" s="19">
        <v>7404762</v>
      </c>
      <c r="L19" s="22"/>
      <c r="M19" s="26">
        <v>6666667</v>
      </c>
    </row>
    <row r="20" spans="1:13" ht="21" customHeight="1" x14ac:dyDescent="0.2">
      <c r="A20" s="5" t="s">
        <v>18</v>
      </c>
      <c r="B20" s="5"/>
      <c r="C20" s="5"/>
      <c r="D20" s="5"/>
      <c r="E20" s="3">
        <v>9</v>
      </c>
      <c r="F20" s="3"/>
      <c r="G20" s="19">
        <v>128135652</v>
      </c>
      <c r="H20" s="22"/>
      <c r="I20" s="26">
        <v>120546507</v>
      </c>
      <c r="J20" s="3"/>
      <c r="K20" s="19">
        <v>77561310</v>
      </c>
      <c r="L20" s="22"/>
      <c r="M20" s="26">
        <v>72644772</v>
      </c>
    </row>
    <row r="21" spans="1:13" ht="21" customHeight="1" x14ac:dyDescent="0.2">
      <c r="A21" s="5" t="s">
        <v>19</v>
      </c>
      <c r="B21" s="5"/>
      <c r="C21" s="5"/>
      <c r="D21" s="5"/>
      <c r="E21" s="3"/>
      <c r="F21" s="3"/>
      <c r="G21" s="23">
        <v>3090096</v>
      </c>
      <c r="H21" s="17"/>
      <c r="I21" s="24">
        <v>2895171</v>
      </c>
      <c r="J21" s="3"/>
      <c r="K21" s="25">
        <v>206269</v>
      </c>
      <c r="L21" s="17"/>
      <c r="M21" s="24">
        <v>306331</v>
      </c>
    </row>
    <row r="22" spans="1:13" ht="4.5" customHeight="1" x14ac:dyDescent="0.2">
      <c r="A22" s="5"/>
      <c r="B22" s="5"/>
      <c r="C22" s="5"/>
      <c r="D22" s="5"/>
      <c r="E22" s="3"/>
      <c r="F22" s="3"/>
      <c r="G22" s="16"/>
      <c r="H22" s="17"/>
      <c r="I22" s="17"/>
      <c r="J22" s="3"/>
      <c r="K22" s="16"/>
      <c r="L22" s="17"/>
      <c r="M22" s="17"/>
    </row>
    <row r="23" spans="1:13" ht="21" customHeight="1" x14ac:dyDescent="0.2">
      <c r="A23" s="6" t="s">
        <v>20</v>
      </c>
      <c r="B23" s="5"/>
      <c r="C23" s="5"/>
      <c r="D23" s="5"/>
      <c r="E23" s="3"/>
      <c r="F23" s="3"/>
      <c r="G23" s="25">
        <f>SUM(G14:G22)</f>
        <v>262270411</v>
      </c>
      <c r="H23" s="17"/>
      <c r="I23" s="24">
        <f>SUM(I14:I22)</f>
        <v>247846583</v>
      </c>
      <c r="J23" s="3"/>
      <c r="K23" s="25">
        <f>SUM(K14:K22)</f>
        <v>217646985</v>
      </c>
      <c r="L23" s="17"/>
      <c r="M23" s="24">
        <f>SUM(M14:M22)</f>
        <v>212235103</v>
      </c>
    </row>
    <row r="24" spans="1:13" ht="9.9499999999999993" customHeight="1" x14ac:dyDescent="0.2">
      <c r="A24" s="5"/>
      <c r="B24" s="5"/>
      <c r="C24" s="5"/>
      <c r="D24" s="5"/>
      <c r="E24" s="3"/>
      <c r="F24" s="3"/>
      <c r="G24" s="16"/>
      <c r="H24" s="17"/>
      <c r="I24" s="17"/>
      <c r="J24" s="3"/>
      <c r="K24" s="16"/>
      <c r="L24" s="17"/>
      <c r="M24" s="17"/>
    </row>
    <row r="25" spans="1:13" ht="21" customHeight="1" x14ac:dyDescent="0.2">
      <c r="A25" s="6" t="s">
        <v>21</v>
      </c>
      <c r="B25" s="5"/>
      <c r="C25" s="5"/>
      <c r="D25" s="5"/>
      <c r="E25" s="3"/>
      <c r="F25" s="3"/>
      <c r="G25" s="16"/>
      <c r="H25" s="17"/>
      <c r="I25" s="17"/>
      <c r="J25" s="3"/>
      <c r="K25" s="16"/>
      <c r="L25" s="17"/>
      <c r="M25" s="17"/>
    </row>
    <row r="26" spans="1:13" ht="4.5" customHeight="1" x14ac:dyDescent="0.2">
      <c r="A26" s="5"/>
      <c r="B26" s="5"/>
      <c r="C26" s="5"/>
      <c r="D26" s="5"/>
      <c r="E26" s="3"/>
      <c r="F26" s="3"/>
      <c r="G26" s="16"/>
      <c r="H26" s="17"/>
      <c r="I26" s="17"/>
      <c r="J26" s="3"/>
      <c r="K26" s="16"/>
      <c r="L26" s="17"/>
      <c r="M26" s="17"/>
    </row>
    <row r="27" spans="1:13" ht="21.75" customHeight="1" x14ac:dyDescent="0.2">
      <c r="A27" s="5" t="s">
        <v>22</v>
      </c>
      <c r="B27" s="5"/>
      <c r="C27" s="5"/>
      <c r="D27" s="5"/>
      <c r="E27" s="3"/>
      <c r="F27" s="3"/>
      <c r="G27" s="19">
        <v>3614096</v>
      </c>
      <c r="H27" s="17"/>
      <c r="I27" s="26">
        <v>3444096</v>
      </c>
      <c r="J27" s="3"/>
      <c r="K27" s="16">
        <v>1111429</v>
      </c>
      <c r="L27" s="17"/>
      <c r="M27" s="17">
        <v>941429</v>
      </c>
    </row>
    <row r="28" spans="1:13" ht="21.75" customHeight="1" x14ac:dyDescent="0.2">
      <c r="A28" s="5" t="s">
        <v>23</v>
      </c>
      <c r="B28" s="5"/>
      <c r="C28" s="5"/>
      <c r="D28" s="5"/>
      <c r="E28" s="3"/>
      <c r="F28" s="3"/>
      <c r="G28" s="19">
        <v>4390116</v>
      </c>
      <c r="H28" s="17"/>
      <c r="I28" s="26">
        <v>4389581</v>
      </c>
      <c r="J28" s="3"/>
      <c r="K28" s="16">
        <v>4190116</v>
      </c>
      <c r="L28" s="17"/>
      <c r="M28" s="26">
        <v>4189581</v>
      </c>
    </row>
    <row r="29" spans="1:13" ht="21.75" customHeight="1" x14ac:dyDescent="0.2">
      <c r="A29" s="5" t="s">
        <v>24</v>
      </c>
      <c r="B29" s="5"/>
      <c r="C29" s="5"/>
      <c r="D29" s="5"/>
      <c r="E29" s="3">
        <v>10</v>
      </c>
      <c r="F29" s="3"/>
      <c r="G29" s="19">
        <v>0</v>
      </c>
      <c r="H29" s="17"/>
      <c r="I29" s="17">
        <v>0</v>
      </c>
      <c r="J29" s="3"/>
      <c r="K29" s="16">
        <v>181924740</v>
      </c>
      <c r="L29" s="17"/>
      <c r="M29" s="26">
        <v>181924740</v>
      </c>
    </row>
    <row r="30" spans="1:13" ht="21.75" customHeight="1" x14ac:dyDescent="0.2">
      <c r="A30" s="5" t="s">
        <v>16</v>
      </c>
      <c r="B30" s="5"/>
      <c r="C30" s="5"/>
      <c r="D30" s="5"/>
      <c r="E30" s="21">
        <v>19.5</v>
      </c>
      <c r="F30" s="3"/>
      <c r="G30" s="19">
        <v>0</v>
      </c>
      <c r="H30" s="17"/>
      <c r="I30" s="17">
        <v>0</v>
      </c>
      <c r="J30" s="3"/>
      <c r="K30" s="16">
        <v>52928571</v>
      </c>
      <c r="L30" s="17"/>
      <c r="M30" s="26">
        <v>52000000</v>
      </c>
    </row>
    <row r="31" spans="1:13" ht="21.75" customHeight="1" x14ac:dyDescent="0.2">
      <c r="A31" s="5" t="s">
        <v>25</v>
      </c>
      <c r="B31" s="5"/>
      <c r="C31" s="5"/>
      <c r="D31" s="5"/>
      <c r="E31" s="3"/>
      <c r="F31" s="3"/>
      <c r="G31" s="19">
        <v>20679694</v>
      </c>
      <c r="H31" s="17"/>
      <c r="I31" s="26">
        <v>20679694</v>
      </c>
      <c r="J31" s="3"/>
      <c r="K31" s="16">
        <v>20679694</v>
      </c>
      <c r="L31" s="17"/>
      <c r="M31" s="26">
        <v>20679694</v>
      </c>
    </row>
    <row r="32" spans="1:13" ht="21" customHeight="1" x14ac:dyDescent="0.2">
      <c r="A32" s="5" t="s">
        <v>157</v>
      </c>
      <c r="B32" s="5"/>
      <c r="C32" s="5"/>
      <c r="D32" s="167"/>
      <c r="E32" s="3">
        <v>11</v>
      </c>
      <c r="F32" s="3"/>
      <c r="G32" s="19">
        <v>344249100</v>
      </c>
      <c r="H32" s="17"/>
      <c r="I32" s="27">
        <v>326998863</v>
      </c>
      <c r="J32" s="3"/>
      <c r="K32" s="16">
        <v>137376994</v>
      </c>
      <c r="L32" s="17"/>
      <c r="M32" s="27">
        <v>139431897</v>
      </c>
    </row>
    <row r="33" spans="1:13" ht="21" customHeight="1" x14ac:dyDescent="0.2">
      <c r="A33" s="5" t="s">
        <v>26</v>
      </c>
      <c r="B33" s="5"/>
      <c r="C33" s="5"/>
      <c r="D33" s="5"/>
      <c r="E33" s="3">
        <v>12</v>
      </c>
      <c r="F33" s="3"/>
      <c r="G33" s="19">
        <v>55006580</v>
      </c>
      <c r="H33" s="17"/>
      <c r="I33" s="27">
        <v>48197671</v>
      </c>
      <c r="J33" s="3"/>
      <c r="K33" s="16">
        <v>22588886</v>
      </c>
      <c r="L33" s="17"/>
      <c r="M33" s="27">
        <v>24437309</v>
      </c>
    </row>
    <row r="34" spans="1:13" ht="21" customHeight="1" x14ac:dyDescent="0.2">
      <c r="A34" s="5" t="s">
        <v>27</v>
      </c>
      <c r="B34" s="5"/>
      <c r="C34" s="5"/>
      <c r="D34" s="5"/>
      <c r="E34" s="3">
        <v>11</v>
      </c>
      <c r="F34" s="3"/>
      <c r="G34" s="19">
        <v>13880183</v>
      </c>
      <c r="H34" s="17"/>
      <c r="I34" s="27">
        <v>14491672</v>
      </c>
      <c r="J34" s="3"/>
      <c r="K34" s="19">
        <v>3183201</v>
      </c>
      <c r="L34" s="17"/>
      <c r="M34" s="27">
        <v>3399327</v>
      </c>
    </row>
    <row r="35" spans="1:13" ht="21" customHeight="1" x14ac:dyDescent="0.2">
      <c r="A35" s="167" t="s">
        <v>28</v>
      </c>
      <c r="B35" s="5"/>
      <c r="C35" s="5"/>
      <c r="D35" s="5"/>
      <c r="E35" s="3">
        <v>13</v>
      </c>
      <c r="F35" s="3"/>
      <c r="G35" s="19">
        <v>9202723</v>
      </c>
      <c r="H35" s="17"/>
      <c r="I35" s="27">
        <v>10157281</v>
      </c>
      <c r="J35" s="3"/>
      <c r="K35" s="16">
        <v>8136243</v>
      </c>
      <c r="L35" s="17"/>
      <c r="M35" s="27">
        <v>9007444</v>
      </c>
    </row>
    <row r="36" spans="1:13" s="131" customFormat="1" ht="21" customHeight="1" x14ac:dyDescent="0.2">
      <c r="A36" s="136" t="s">
        <v>137</v>
      </c>
      <c r="C36" s="5"/>
      <c r="D36" s="5"/>
      <c r="E36" s="182"/>
      <c r="F36" s="182"/>
      <c r="G36" s="119">
        <v>2149898</v>
      </c>
      <c r="H36" s="22"/>
      <c r="I36" s="27">
        <v>2176734</v>
      </c>
      <c r="J36" s="182"/>
      <c r="K36" s="119">
        <v>0</v>
      </c>
      <c r="L36" s="22"/>
      <c r="M36" s="27">
        <v>0</v>
      </c>
    </row>
    <row r="37" spans="1:13" ht="21" customHeight="1" x14ac:dyDescent="0.2">
      <c r="A37" s="167" t="s">
        <v>29</v>
      </c>
      <c r="B37" s="5"/>
      <c r="C37" s="5"/>
      <c r="D37" s="5"/>
      <c r="E37" s="3"/>
      <c r="F37" s="3"/>
      <c r="G37" s="19">
        <v>21057564</v>
      </c>
      <c r="H37" s="17"/>
      <c r="I37" s="27">
        <v>21251226</v>
      </c>
      <c r="J37" s="3"/>
      <c r="K37" s="16">
        <v>19224298</v>
      </c>
      <c r="L37" s="17"/>
      <c r="M37" s="27">
        <v>19169076</v>
      </c>
    </row>
    <row r="38" spans="1:13" ht="21" customHeight="1" x14ac:dyDescent="0.2">
      <c r="A38" s="5" t="s">
        <v>30</v>
      </c>
      <c r="B38" s="5"/>
      <c r="C38" s="5"/>
      <c r="D38" s="5"/>
      <c r="E38" s="3"/>
      <c r="F38" s="3"/>
      <c r="G38" s="28">
        <v>4712166</v>
      </c>
      <c r="H38" s="17"/>
      <c r="I38" s="29">
        <v>4562982</v>
      </c>
      <c r="J38" s="3"/>
      <c r="K38" s="25">
        <v>2905057</v>
      </c>
      <c r="L38" s="17"/>
      <c r="M38" s="29">
        <v>3004430</v>
      </c>
    </row>
    <row r="39" spans="1:13" ht="4.5" customHeight="1" x14ac:dyDescent="0.2">
      <c r="A39" s="6"/>
      <c r="B39" s="5"/>
      <c r="C39" s="5"/>
      <c r="D39" s="5"/>
      <c r="E39" s="3"/>
      <c r="F39" s="3"/>
      <c r="G39" s="18"/>
      <c r="H39" s="4"/>
      <c r="I39" s="4"/>
      <c r="J39" s="3"/>
      <c r="K39" s="30"/>
      <c r="L39" s="4"/>
      <c r="M39" s="4"/>
    </row>
    <row r="40" spans="1:13" ht="21" customHeight="1" x14ac:dyDescent="0.2">
      <c r="A40" s="6" t="s">
        <v>31</v>
      </c>
      <c r="B40" s="5"/>
      <c r="C40" s="5"/>
      <c r="D40" s="5"/>
      <c r="E40" s="3"/>
      <c r="F40" s="3"/>
      <c r="G40" s="31">
        <f>SUM(G27:G38)</f>
        <v>478942120</v>
      </c>
      <c r="H40" s="222"/>
      <c r="I40" s="10">
        <f>SUM(I27:I38)</f>
        <v>456349800</v>
      </c>
      <c r="J40" s="3"/>
      <c r="K40" s="31">
        <f>SUM(K27:K38)</f>
        <v>454249229</v>
      </c>
      <c r="L40" s="222"/>
      <c r="M40" s="10">
        <f>SUM(M27:M38)</f>
        <v>458184927</v>
      </c>
    </row>
    <row r="41" spans="1:13" ht="4.5" customHeight="1" x14ac:dyDescent="0.2">
      <c r="A41" s="6"/>
      <c r="B41" s="5"/>
      <c r="C41" s="5"/>
      <c r="D41" s="5"/>
      <c r="E41" s="3"/>
      <c r="F41" s="3"/>
      <c r="G41" s="18"/>
      <c r="H41" s="222"/>
      <c r="I41" s="4"/>
      <c r="J41" s="3"/>
      <c r="K41" s="18"/>
      <c r="L41" s="222"/>
      <c r="M41" s="4"/>
    </row>
    <row r="42" spans="1:13" ht="21" customHeight="1" thickBot="1" x14ac:dyDescent="0.25">
      <c r="A42" s="6" t="s">
        <v>32</v>
      </c>
      <c r="B42" s="5"/>
      <c r="C42" s="5"/>
      <c r="D42" s="5"/>
      <c r="E42" s="3"/>
      <c r="F42" s="3"/>
      <c r="G42" s="32">
        <f>G40+G23</f>
        <v>741212531</v>
      </c>
      <c r="H42" s="222"/>
      <c r="I42" s="33">
        <f>I40+I23</f>
        <v>704196383</v>
      </c>
      <c r="J42" s="3"/>
      <c r="K42" s="32">
        <f>K40+K23</f>
        <v>671896214</v>
      </c>
      <c r="L42" s="222"/>
      <c r="M42" s="33">
        <f>M40+M23</f>
        <v>670420030</v>
      </c>
    </row>
    <row r="43" spans="1:13" ht="19.5" customHeight="1" thickTop="1" x14ac:dyDescent="0.2">
      <c r="A43" s="6"/>
      <c r="B43" s="5"/>
      <c r="C43" s="5"/>
      <c r="D43" s="5"/>
      <c r="E43" s="3"/>
      <c r="F43" s="3"/>
      <c r="G43" s="4"/>
      <c r="H43" s="4"/>
      <c r="I43" s="4"/>
      <c r="J43" s="3"/>
      <c r="K43" s="4"/>
      <c r="L43" s="4"/>
      <c r="M43" s="4"/>
    </row>
    <row r="44" spans="1:13" s="131" customFormat="1" ht="19.5" customHeight="1" x14ac:dyDescent="0.2">
      <c r="A44" s="6"/>
      <c r="B44" s="5"/>
      <c r="C44" s="5"/>
      <c r="D44" s="5"/>
      <c r="E44" s="213"/>
      <c r="F44" s="213"/>
      <c r="G44" s="4"/>
      <c r="H44" s="4"/>
      <c r="I44" s="4"/>
      <c r="J44" s="213"/>
      <c r="K44" s="4"/>
      <c r="L44" s="4"/>
      <c r="M44" s="4"/>
    </row>
    <row r="45" spans="1:13" s="131" customFormat="1" ht="15" customHeight="1" x14ac:dyDescent="0.2">
      <c r="A45" s="6"/>
      <c r="B45" s="5"/>
      <c r="C45" s="5"/>
      <c r="D45" s="5"/>
      <c r="E45" s="212"/>
      <c r="F45" s="212"/>
      <c r="G45" s="4"/>
      <c r="H45" s="4"/>
      <c r="I45" s="4"/>
      <c r="J45" s="212"/>
      <c r="K45" s="4"/>
      <c r="L45" s="4"/>
      <c r="M45" s="4"/>
    </row>
    <row r="46" spans="1:13" ht="19.5" customHeight="1" x14ac:dyDescent="0.2">
      <c r="A46" s="225" t="s">
        <v>163</v>
      </c>
      <c r="B46" s="226"/>
      <c r="C46" s="226"/>
      <c r="D46" s="226"/>
      <c r="E46" s="226"/>
      <c r="F46" s="226"/>
      <c r="G46" s="226"/>
      <c r="H46" s="226"/>
      <c r="I46" s="226"/>
      <c r="J46" s="226"/>
      <c r="K46" s="226"/>
      <c r="L46" s="226"/>
      <c r="M46" s="226"/>
    </row>
    <row r="47" spans="1:13" ht="19.5" customHeight="1" x14ac:dyDescent="0.2">
      <c r="A47" s="225" t="s">
        <v>164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</row>
    <row r="48" spans="1:13" ht="19.5" customHeight="1" x14ac:dyDescent="0.2">
      <c r="A48" s="6"/>
      <c r="B48" s="5"/>
      <c r="C48" s="5"/>
      <c r="D48" s="5"/>
      <c r="E48" s="3"/>
      <c r="F48" s="3"/>
      <c r="G48" s="4"/>
      <c r="H48" s="4"/>
      <c r="I48" s="4"/>
      <c r="J48" s="4"/>
      <c r="K48" s="4"/>
      <c r="L48" s="4"/>
      <c r="M48" s="4"/>
    </row>
    <row r="49" spans="1:13" ht="21.95" customHeight="1" x14ac:dyDescent="0.2">
      <c r="A49" s="8" t="s">
        <v>165</v>
      </c>
      <c r="B49" s="34"/>
      <c r="C49" s="8"/>
      <c r="D49" s="8"/>
      <c r="E49" s="9"/>
      <c r="F49" s="9"/>
      <c r="G49" s="10"/>
      <c r="H49" s="10"/>
      <c r="I49" s="10"/>
      <c r="J49" s="9"/>
      <c r="K49" s="10"/>
      <c r="L49" s="10"/>
      <c r="M49" s="10"/>
    </row>
    <row r="50" spans="1:13" ht="21.75" customHeight="1" x14ac:dyDescent="0.2">
      <c r="A50" s="6" t="str">
        <f>A1</f>
        <v>บริษัท สโตนวัน จำกัด (มหาชน)</v>
      </c>
      <c r="B50" s="6"/>
      <c r="C50" s="5"/>
      <c r="D50" s="5"/>
      <c r="E50" s="3"/>
      <c r="F50" s="3"/>
      <c r="G50" s="4"/>
      <c r="H50" s="4"/>
      <c r="I50" s="4"/>
      <c r="J50" s="3"/>
      <c r="K50" s="4"/>
      <c r="L50" s="4"/>
      <c r="M50" s="4"/>
    </row>
    <row r="51" spans="1:13" ht="21.75" customHeight="1" x14ac:dyDescent="0.2">
      <c r="A51" s="6" t="s">
        <v>33</v>
      </c>
      <c r="B51" s="6"/>
      <c r="C51" s="5"/>
      <c r="D51" s="5"/>
      <c r="E51" s="3"/>
      <c r="F51" s="3"/>
      <c r="G51" s="4"/>
      <c r="H51" s="4"/>
      <c r="I51" s="4"/>
      <c r="J51" s="3"/>
      <c r="K51" s="4"/>
      <c r="L51" s="4"/>
      <c r="M51" s="4"/>
    </row>
    <row r="52" spans="1:13" ht="21.75" customHeight="1" x14ac:dyDescent="0.2">
      <c r="A52" s="7" t="str">
        <f>A3</f>
        <v>ณ วันที่ 31 มีนาคม พ.ศ. 2566</v>
      </c>
      <c r="B52" s="7"/>
      <c r="C52" s="8"/>
      <c r="D52" s="8"/>
      <c r="E52" s="9"/>
      <c r="F52" s="9"/>
      <c r="G52" s="10"/>
      <c r="H52" s="10"/>
      <c r="I52" s="10"/>
      <c r="J52" s="9"/>
      <c r="K52" s="10"/>
      <c r="L52" s="10"/>
      <c r="M52" s="10"/>
    </row>
    <row r="53" spans="1:13" ht="18.75" customHeight="1" x14ac:dyDescent="0.2">
      <c r="A53" s="6"/>
      <c r="B53" s="6"/>
      <c r="C53" s="5"/>
      <c r="D53" s="5"/>
      <c r="E53" s="3"/>
      <c r="F53" s="3"/>
      <c r="G53" s="4"/>
      <c r="H53" s="4"/>
      <c r="I53" s="4"/>
      <c r="J53" s="3"/>
      <c r="K53" s="4"/>
      <c r="L53" s="4"/>
      <c r="M53" s="4"/>
    </row>
    <row r="54" spans="1:13" ht="18.75" customHeight="1" x14ac:dyDescent="0.2">
      <c r="A54" s="6"/>
      <c r="B54" s="6"/>
      <c r="C54" s="5"/>
      <c r="D54" s="5"/>
      <c r="E54" s="3"/>
      <c r="F54" s="3"/>
      <c r="G54" s="223" t="s">
        <v>2</v>
      </c>
      <c r="H54" s="224"/>
      <c r="I54" s="224"/>
      <c r="J54" s="3"/>
      <c r="K54" s="223" t="s">
        <v>3</v>
      </c>
      <c r="L54" s="224"/>
      <c r="M54" s="224"/>
    </row>
    <row r="55" spans="1:13" ht="21" customHeight="1" x14ac:dyDescent="0.2">
      <c r="A55" s="6"/>
      <c r="B55" s="6"/>
      <c r="C55" s="5"/>
      <c r="D55" s="5"/>
      <c r="E55" s="3"/>
      <c r="F55" s="3"/>
      <c r="G55" s="11" t="s">
        <v>4</v>
      </c>
      <c r="H55" s="12"/>
      <c r="I55" s="11" t="s">
        <v>5</v>
      </c>
      <c r="J55" s="3"/>
      <c r="K55" s="11" t="s">
        <v>4</v>
      </c>
      <c r="L55" s="12"/>
      <c r="M55" s="11" t="s">
        <v>5</v>
      </c>
    </row>
    <row r="56" spans="1:13" ht="20.25" customHeight="1" x14ac:dyDescent="0.2">
      <c r="A56" s="6"/>
      <c r="B56" s="6"/>
      <c r="C56" s="5"/>
      <c r="D56" s="5"/>
      <c r="E56" s="3"/>
      <c r="F56" s="3"/>
      <c r="G56" s="12" t="str">
        <f>$K$7</f>
        <v>31 มีนาคม</v>
      </c>
      <c r="H56" s="12"/>
      <c r="I56" s="12" t="str">
        <f>$M$7</f>
        <v>31 ธันวาคม</v>
      </c>
      <c r="J56" s="3"/>
      <c r="K56" s="12" t="str">
        <f>$K$7</f>
        <v>31 มีนาคม</v>
      </c>
      <c r="L56" s="12"/>
      <c r="M56" s="12" t="str">
        <f>$M$7</f>
        <v>31 ธันวาคม</v>
      </c>
    </row>
    <row r="57" spans="1:13" s="131" customFormat="1" ht="20.25" customHeight="1" x14ac:dyDescent="0.2">
      <c r="A57" s="6"/>
      <c r="B57" s="6"/>
      <c r="C57" s="5"/>
      <c r="D57" s="5"/>
      <c r="E57" s="182"/>
      <c r="F57" s="182"/>
      <c r="G57" s="183" t="s">
        <v>132</v>
      </c>
      <c r="H57" s="12"/>
      <c r="I57" s="183" t="s">
        <v>9</v>
      </c>
      <c r="J57" s="14"/>
      <c r="K57" s="183" t="s">
        <v>132</v>
      </c>
      <c r="L57" s="183"/>
      <c r="M57" s="183" t="s">
        <v>9</v>
      </c>
    </row>
    <row r="58" spans="1:13" ht="21" customHeight="1" x14ac:dyDescent="0.2">
      <c r="A58" s="5"/>
      <c r="B58" s="5"/>
      <c r="C58" s="5"/>
      <c r="D58" s="5"/>
      <c r="E58" s="13" t="s">
        <v>8</v>
      </c>
      <c r="F58" s="14"/>
      <c r="G58" s="15" t="s">
        <v>136</v>
      </c>
      <c r="H58" s="12"/>
      <c r="I58" s="15" t="s">
        <v>136</v>
      </c>
      <c r="J58" s="14"/>
      <c r="K58" s="15" t="s">
        <v>136</v>
      </c>
      <c r="L58" s="12"/>
      <c r="M58" s="15" t="s">
        <v>136</v>
      </c>
    </row>
    <row r="59" spans="1:13" ht="20.25" customHeight="1" x14ac:dyDescent="0.2">
      <c r="A59" s="2" t="s">
        <v>34</v>
      </c>
      <c r="B59" s="35"/>
      <c r="C59" s="35"/>
      <c r="D59" s="35"/>
      <c r="E59" s="36"/>
      <c r="F59" s="36"/>
      <c r="G59" s="37"/>
      <c r="H59" s="12"/>
      <c r="I59" s="12"/>
      <c r="J59" s="36"/>
      <c r="K59" s="37"/>
      <c r="L59" s="12"/>
      <c r="M59" s="12"/>
    </row>
    <row r="60" spans="1:13" ht="4.5" customHeight="1" x14ac:dyDescent="0.2">
      <c r="A60" s="2"/>
      <c r="B60" s="35"/>
      <c r="C60" s="35"/>
      <c r="D60" s="35"/>
      <c r="E60" s="38"/>
      <c r="F60" s="38"/>
      <c r="G60" s="18"/>
      <c r="H60" s="4"/>
      <c r="I60" s="4"/>
      <c r="J60" s="38"/>
      <c r="K60" s="18"/>
      <c r="L60" s="4"/>
      <c r="M60" s="4"/>
    </row>
    <row r="61" spans="1:13" ht="20.25" customHeight="1" x14ac:dyDescent="0.2">
      <c r="A61" s="2" t="s">
        <v>35</v>
      </c>
      <c r="B61" s="35"/>
      <c r="C61" s="35"/>
      <c r="D61" s="35"/>
      <c r="E61" s="38"/>
      <c r="F61" s="38"/>
      <c r="G61" s="16"/>
      <c r="H61" s="4"/>
      <c r="I61" s="17"/>
      <c r="J61" s="38"/>
      <c r="K61" s="16"/>
      <c r="L61" s="4"/>
      <c r="M61" s="17"/>
    </row>
    <row r="62" spans="1:13" ht="4.5" customHeight="1" x14ac:dyDescent="0.2">
      <c r="A62" s="2"/>
      <c r="B62" s="35"/>
      <c r="C62" s="35"/>
      <c r="D62" s="35"/>
      <c r="E62" s="38"/>
      <c r="F62" s="38"/>
      <c r="G62" s="18"/>
      <c r="H62" s="4"/>
      <c r="I62" s="4"/>
      <c r="J62" s="38"/>
      <c r="K62" s="18"/>
      <c r="L62" s="4"/>
      <c r="M62" s="4"/>
    </row>
    <row r="63" spans="1:13" ht="20.25" customHeight="1" x14ac:dyDescent="0.2">
      <c r="A63" s="199" t="s">
        <v>36</v>
      </c>
      <c r="B63" s="35"/>
      <c r="C63" s="35"/>
      <c r="D63" s="35"/>
      <c r="E63" s="38">
        <v>14</v>
      </c>
      <c r="F63" s="38"/>
      <c r="G63" s="19">
        <v>45773236</v>
      </c>
      <c r="H63" s="4"/>
      <c r="I63" s="39">
        <v>28462256</v>
      </c>
      <c r="J63" s="38"/>
      <c r="K63" s="19">
        <v>31716697</v>
      </c>
      <c r="L63" s="4"/>
      <c r="M63" s="39">
        <v>30061470</v>
      </c>
    </row>
    <row r="64" spans="1:13" s="131" customFormat="1" ht="20.25" customHeight="1" x14ac:dyDescent="0.2">
      <c r="A64" s="199" t="s">
        <v>138</v>
      </c>
      <c r="B64" s="35"/>
      <c r="C64" s="35"/>
      <c r="D64" s="35"/>
      <c r="E64" s="38"/>
      <c r="F64" s="38"/>
      <c r="G64" s="119"/>
      <c r="H64" s="4"/>
      <c r="I64" s="39"/>
      <c r="J64" s="38"/>
      <c r="K64" s="119"/>
      <c r="L64" s="4"/>
      <c r="M64" s="39"/>
    </row>
    <row r="65" spans="1:13" s="131" customFormat="1" ht="20.25" customHeight="1" x14ac:dyDescent="0.2">
      <c r="A65" s="199"/>
      <c r="B65" s="20" t="s">
        <v>139</v>
      </c>
      <c r="C65" s="35"/>
      <c r="D65" s="35"/>
      <c r="E65" s="38">
        <v>15</v>
      </c>
      <c r="F65" s="38"/>
      <c r="G65" s="119">
        <v>5334246</v>
      </c>
      <c r="H65" s="4"/>
      <c r="I65" s="39">
        <v>4934241</v>
      </c>
      <c r="J65" s="38"/>
      <c r="K65" s="119">
        <v>0</v>
      </c>
      <c r="L65" s="4"/>
      <c r="M65" s="39">
        <v>0</v>
      </c>
    </row>
    <row r="66" spans="1:13" ht="20.25" customHeight="1" x14ac:dyDescent="0.2">
      <c r="A66" s="136" t="s">
        <v>37</v>
      </c>
      <c r="B66" s="26"/>
      <c r="C66" s="35"/>
      <c r="D66" s="35"/>
      <c r="E66" s="38"/>
      <c r="F66" s="38"/>
      <c r="G66" s="19"/>
      <c r="H66" s="17"/>
      <c r="I66" s="17"/>
      <c r="J66" s="38"/>
      <c r="K66" s="16"/>
      <c r="L66" s="17"/>
      <c r="M66" s="17"/>
    </row>
    <row r="67" spans="1:13" ht="20.25" customHeight="1" x14ac:dyDescent="0.2">
      <c r="A67" s="26"/>
      <c r="B67" s="26" t="s">
        <v>140</v>
      </c>
      <c r="C67" s="35"/>
      <c r="D67" s="35"/>
      <c r="E67" s="38">
        <v>16</v>
      </c>
      <c r="F67" s="38"/>
      <c r="G67" s="19">
        <v>14355568</v>
      </c>
      <c r="H67" s="4"/>
      <c r="I67" s="4">
        <v>13050348</v>
      </c>
      <c r="J67" s="38"/>
      <c r="K67" s="19">
        <v>8817233</v>
      </c>
      <c r="L67" s="4"/>
      <c r="M67" s="4">
        <v>7690063</v>
      </c>
    </row>
    <row r="68" spans="1:13" ht="20.25" customHeight="1" x14ac:dyDescent="0.2">
      <c r="A68" s="26" t="s">
        <v>38</v>
      </c>
      <c r="B68" s="26"/>
      <c r="C68" s="35"/>
      <c r="D68" s="35"/>
      <c r="E68" s="38"/>
      <c r="F68" s="38"/>
      <c r="G68" s="19">
        <v>4254034</v>
      </c>
      <c r="H68" s="4"/>
      <c r="I68" s="4">
        <v>3475987</v>
      </c>
      <c r="J68" s="38"/>
      <c r="K68" s="19">
        <v>2902193</v>
      </c>
      <c r="L68" s="4"/>
      <c r="M68" s="4">
        <v>2391449</v>
      </c>
    </row>
    <row r="69" spans="1:13" ht="20.25" customHeight="1" x14ac:dyDescent="0.2">
      <c r="A69" s="35" t="s">
        <v>39</v>
      </c>
      <c r="B69" s="35"/>
      <c r="C69" s="35"/>
      <c r="D69" s="35"/>
      <c r="E69" s="38"/>
      <c r="F69" s="38"/>
      <c r="G69" s="28">
        <v>1588409</v>
      </c>
      <c r="H69" s="4"/>
      <c r="I69" s="10">
        <v>1185400</v>
      </c>
      <c r="J69" s="38"/>
      <c r="K69" s="28">
        <v>1464519</v>
      </c>
      <c r="L69" s="4"/>
      <c r="M69" s="10">
        <v>929876</v>
      </c>
    </row>
    <row r="70" spans="1:13" ht="4.5" customHeight="1" x14ac:dyDescent="0.2">
      <c r="A70" s="2"/>
      <c r="B70" s="35"/>
      <c r="C70" s="35"/>
      <c r="D70" s="35"/>
      <c r="E70" s="38"/>
      <c r="F70" s="38"/>
      <c r="G70" s="40"/>
      <c r="H70" s="4"/>
      <c r="I70" s="4"/>
      <c r="J70" s="38"/>
      <c r="K70" s="18"/>
      <c r="L70" s="4"/>
      <c r="M70" s="4"/>
    </row>
    <row r="71" spans="1:13" ht="20.25" customHeight="1" x14ac:dyDescent="0.2">
      <c r="A71" s="2" t="s">
        <v>40</v>
      </c>
      <c r="B71" s="35"/>
      <c r="C71" s="35"/>
      <c r="D71" s="35"/>
      <c r="E71" s="38"/>
      <c r="F71" s="38"/>
      <c r="G71" s="25">
        <f>SUM(G63:G70)</f>
        <v>71305493</v>
      </c>
      <c r="H71" s="4"/>
      <c r="I71" s="24">
        <f>SUM(I63:I70)</f>
        <v>51108232</v>
      </c>
      <c r="J71" s="38"/>
      <c r="K71" s="25">
        <f>SUM(K63:K70)</f>
        <v>44900642</v>
      </c>
      <c r="L71" s="4"/>
      <c r="M71" s="24">
        <f>SUM(M63:M70)</f>
        <v>41072858</v>
      </c>
    </row>
    <row r="72" spans="1:13" ht="20.25" customHeight="1" x14ac:dyDescent="0.2">
      <c r="A72" s="2"/>
      <c r="B72" s="35"/>
      <c r="C72" s="35"/>
      <c r="D72" s="35"/>
      <c r="E72" s="38"/>
      <c r="F72" s="38"/>
      <c r="G72" s="18"/>
      <c r="H72" s="4"/>
      <c r="I72" s="4"/>
      <c r="J72" s="38"/>
      <c r="K72" s="18"/>
      <c r="L72" s="4"/>
      <c r="M72" s="4"/>
    </row>
    <row r="73" spans="1:13" ht="20.25" customHeight="1" x14ac:dyDescent="0.2">
      <c r="A73" s="2" t="s">
        <v>41</v>
      </c>
      <c r="B73" s="35"/>
      <c r="C73" s="35"/>
      <c r="D73" s="35"/>
      <c r="E73" s="38"/>
      <c r="F73" s="38"/>
      <c r="G73" s="16"/>
      <c r="H73" s="4"/>
      <c r="I73" s="17"/>
      <c r="J73" s="38"/>
      <c r="K73" s="16"/>
      <c r="L73" s="4"/>
      <c r="M73" s="17"/>
    </row>
    <row r="74" spans="1:13" ht="4.5" customHeight="1" x14ac:dyDescent="0.2">
      <c r="A74" s="2"/>
      <c r="B74" s="35"/>
      <c r="C74" s="35"/>
      <c r="D74" s="35"/>
      <c r="E74" s="38"/>
      <c r="F74" s="38"/>
      <c r="G74" s="18"/>
      <c r="H74" s="4"/>
      <c r="I74" s="4"/>
      <c r="J74" s="38"/>
      <c r="K74" s="18"/>
      <c r="L74" s="4"/>
      <c r="M74" s="4"/>
    </row>
    <row r="75" spans="1:13" s="131" customFormat="1" ht="20.25" customHeight="1" x14ac:dyDescent="0.2">
      <c r="A75" s="199" t="s">
        <v>138</v>
      </c>
      <c r="B75" s="35"/>
      <c r="C75" s="35"/>
      <c r="D75" s="35"/>
      <c r="E75" s="38">
        <v>15</v>
      </c>
      <c r="F75" s="38"/>
      <c r="G75" s="19">
        <v>16206197</v>
      </c>
      <c r="H75" s="4"/>
      <c r="I75" s="22">
        <v>6065759</v>
      </c>
      <c r="J75" s="38"/>
      <c r="K75" s="19">
        <v>0</v>
      </c>
      <c r="L75" s="4"/>
      <c r="M75" s="22">
        <v>0</v>
      </c>
    </row>
    <row r="76" spans="1:13" ht="20.25" customHeight="1" x14ac:dyDescent="0.2">
      <c r="A76" s="199" t="s">
        <v>142</v>
      </c>
      <c r="B76" s="35"/>
      <c r="C76" s="35"/>
      <c r="D76" s="35"/>
      <c r="E76" s="38">
        <v>16</v>
      </c>
      <c r="F76" s="38"/>
      <c r="G76" s="19">
        <v>20083388</v>
      </c>
      <c r="H76" s="4"/>
      <c r="I76" s="17">
        <v>17200157</v>
      </c>
      <c r="J76" s="38"/>
      <c r="K76" s="19">
        <v>12979522</v>
      </c>
      <c r="L76" s="4"/>
      <c r="M76" s="17">
        <v>16082271</v>
      </c>
    </row>
    <row r="77" spans="1:13" ht="20.25" customHeight="1" x14ac:dyDescent="0.2">
      <c r="A77" s="199" t="s">
        <v>42</v>
      </c>
      <c r="B77" s="35"/>
      <c r="C77" s="35"/>
      <c r="D77" s="35"/>
      <c r="E77" s="38">
        <v>17</v>
      </c>
      <c r="F77" s="38"/>
      <c r="G77" s="19">
        <v>23714135</v>
      </c>
      <c r="H77" s="4"/>
      <c r="I77" s="22">
        <v>24750103</v>
      </c>
      <c r="J77" s="38"/>
      <c r="K77" s="19">
        <v>18459199</v>
      </c>
      <c r="L77" s="4"/>
      <c r="M77" s="22">
        <v>19730712</v>
      </c>
    </row>
    <row r="78" spans="1:13" s="131" customFormat="1" ht="20.25" customHeight="1" x14ac:dyDescent="0.2">
      <c r="A78" s="199" t="s">
        <v>141</v>
      </c>
      <c r="B78" s="35"/>
      <c r="C78" s="35"/>
      <c r="D78" s="35"/>
      <c r="E78" s="38"/>
      <c r="F78" s="38"/>
      <c r="G78" s="25">
        <v>1786042</v>
      </c>
      <c r="H78" s="4"/>
      <c r="I78" s="24">
        <v>1767088</v>
      </c>
      <c r="J78" s="38"/>
      <c r="K78" s="25">
        <v>0</v>
      </c>
      <c r="L78" s="4"/>
      <c r="M78" s="24">
        <v>0</v>
      </c>
    </row>
    <row r="79" spans="1:13" ht="4.5" customHeight="1" x14ac:dyDescent="0.2">
      <c r="A79" s="200"/>
      <c r="B79" s="35"/>
      <c r="C79" s="35"/>
      <c r="D79" s="35"/>
      <c r="E79" s="38"/>
      <c r="F79" s="38"/>
      <c r="G79" s="16">
        <v>0</v>
      </c>
      <c r="H79" s="4"/>
      <c r="I79" s="17">
        <v>0</v>
      </c>
      <c r="J79" s="38"/>
      <c r="K79" s="16">
        <v>0</v>
      </c>
      <c r="L79" s="4"/>
      <c r="M79" s="17">
        <v>0</v>
      </c>
    </row>
    <row r="80" spans="1:13" ht="20.25" customHeight="1" x14ac:dyDescent="0.2">
      <c r="A80" s="200" t="s">
        <v>43</v>
      </c>
      <c r="B80" s="35"/>
      <c r="C80" s="35"/>
      <c r="D80" s="35"/>
      <c r="E80" s="38"/>
      <c r="F80" s="38"/>
      <c r="G80" s="25">
        <f>SUM(G75:G79)</f>
        <v>61789762</v>
      </c>
      <c r="H80" s="4"/>
      <c r="I80" s="24">
        <f>SUM(I75:I79)</f>
        <v>49783107</v>
      </c>
      <c r="J80" s="38"/>
      <c r="K80" s="25">
        <f>SUM(K76:K79)</f>
        <v>31438721</v>
      </c>
      <c r="L80" s="4"/>
      <c r="M80" s="24">
        <f>SUM(M76:M79)</f>
        <v>35812983</v>
      </c>
    </row>
    <row r="81" spans="1:13" ht="4.5" customHeight="1" x14ac:dyDescent="0.2">
      <c r="A81" s="2"/>
      <c r="B81" s="35"/>
      <c r="C81" s="35"/>
      <c r="D81" s="35"/>
      <c r="E81" s="38"/>
      <c r="F81" s="38"/>
      <c r="G81" s="18"/>
      <c r="H81" s="4"/>
      <c r="I81" s="4"/>
      <c r="J81" s="38"/>
      <c r="K81" s="18"/>
      <c r="L81" s="4"/>
      <c r="M81" s="4"/>
    </row>
    <row r="82" spans="1:13" ht="20.25" customHeight="1" x14ac:dyDescent="0.2">
      <c r="A82" s="2" t="s">
        <v>44</v>
      </c>
      <c r="B82" s="35"/>
      <c r="C82" s="35"/>
      <c r="D82" s="35"/>
      <c r="E82" s="38"/>
      <c r="F82" s="38"/>
      <c r="G82" s="25">
        <f>G80+G71</f>
        <v>133095255</v>
      </c>
      <c r="H82" s="4"/>
      <c r="I82" s="24">
        <f>I80+I71</f>
        <v>100891339</v>
      </c>
      <c r="J82" s="38"/>
      <c r="K82" s="25">
        <f>K80+K71</f>
        <v>76339363</v>
      </c>
      <c r="L82" s="4"/>
      <c r="M82" s="24">
        <f>M80+M71</f>
        <v>76885841</v>
      </c>
    </row>
    <row r="83" spans="1:13" ht="20.25" customHeight="1" x14ac:dyDescent="0.2">
      <c r="A83" s="41"/>
      <c r="B83" s="35"/>
      <c r="C83" s="35"/>
      <c r="D83" s="35"/>
      <c r="E83" s="38"/>
      <c r="F83" s="38"/>
      <c r="G83" s="4"/>
      <c r="H83" s="4"/>
      <c r="I83" s="4"/>
      <c r="J83" s="38"/>
      <c r="K83" s="4"/>
      <c r="L83" s="4"/>
      <c r="M83" s="4"/>
    </row>
    <row r="84" spans="1:13" ht="20.25" customHeight="1" x14ac:dyDescent="0.2">
      <c r="A84" s="41"/>
      <c r="B84" s="35"/>
      <c r="C84" s="35"/>
      <c r="D84" s="35"/>
      <c r="E84" s="38"/>
      <c r="F84" s="38"/>
      <c r="G84" s="4"/>
      <c r="H84" s="4"/>
      <c r="I84" s="4"/>
      <c r="J84" s="38"/>
      <c r="K84" s="4"/>
      <c r="L84" s="4"/>
      <c r="M84" s="4"/>
    </row>
    <row r="85" spans="1:13" s="131" customFormat="1" ht="20.25" customHeight="1" x14ac:dyDescent="0.2">
      <c r="A85" s="41"/>
      <c r="B85" s="35"/>
      <c r="C85" s="35"/>
      <c r="D85" s="35"/>
      <c r="E85" s="38"/>
      <c r="F85" s="38"/>
      <c r="G85" s="4"/>
      <c r="H85" s="4"/>
      <c r="I85" s="4"/>
      <c r="J85" s="38"/>
      <c r="K85" s="4"/>
      <c r="L85" s="4"/>
      <c r="M85" s="4"/>
    </row>
    <row r="86" spans="1:13" s="131" customFormat="1" ht="20.25" customHeight="1" x14ac:dyDescent="0.2">
      <c r="A86" s="41"/>
      <c r="B86" s="35"/>
      <c r="C86" s="35"/>
      <c r="D86" s="35"/>
      <c r="E86" s="38"/>
      <c r="F86" s="38"/>
      <c r="G86" s="4"/>
      <c r="H86" s="4"/>
      <c r="I86" s="4"/>
      <c r="J86" s="38"/>
      <c r="K86" s="4"/>
      <c r="L86" s="4"/>
      <c r="M86" s="4"/>
    </row>
    <row r="87" spans="1:13" s="131" customFormat="1" ht="20.25" customHeight="1" x14ac:dyDescent="0.2">
      <c r="A87" s="41"/>
      <c r="B87" s="35"/>
      <c r="C87" s="35"/>
      <c r="D87" s="35"/>
      <c r="E87" s="38"/>
      <c r="F87" s="38"/>
      <c r="G87" s="4"/>
      <c r="H87" s="4"/>
      <c r="I87" s="4"/>
      <c r="J87" s="38"/>
      <c r="K87" s="4"/>
      <c r="L87" s="4"/>
      <c r="M87" s="4"/>
    </row>
    <row r="88" spans="1:13" s="131" customFormat="1" ht="20.25" customHeight="1" x14ac:dyDescent="0.2">
      <c r="A88" s="41"/>
      <c r="B88" s="35"/>
      <c r="C88" s="35"/>
      <c r="D88" s="35"/>
      <c r="E88" s="38"/>
      <c r="F88" s="38"/>
      <c r="G88" s="4"/>
      <c r="H88" s="4"/>
      <c r="I88" s="4"/>
      <c r="J88" s="38"/>
      <c r="K88" s="4"/>
      <c r="L88" s="4"/>
      <c r="M88" s="4"/>
    </row>
    <row r="89" spans="1:13" ht="20.25" customHeight="1" x14ac:dyDescent="0.2">
      <c r="A89" s="41"/>
      <c r="B89" s="35"/>
      <c r="C89" s="35"/>
      <c r="D89" s="35"/>
      <c r="E89" s="38"/>
      <c r="F89" s="38"/>
      <c r="G89" s="4"/>
      <c r="H89" s="4"/>
      <c r="I89" s="4"/>
      <c r="J89" s="38"/>
      <c r="K89" s="4"/>
      <c r="L89" s="4"/>
      <c r="M89" s="4"/>
    </row>
    <row r="90" spans="1:13" ht="20.25" customHeight="1" x14ac:dyDescent="0.2">
      <c r="A90" s="41"/>
      <c r="B90" s="35"/>
      <c r="C90" s="35"/>
      <c r="D90" s="35"/>
      <c r="E90" s="38"/>
      <c r="F90" s="38"/>
      <c r="G90" s="4"/>
      <c r="H90" s="4"/>
      <c r="I90" s="4"/>
      <c r="J90" s="38"/>
      <c r="K90" s="4"/>
      <c r="L90" s="4"/>
      <c r="M90" s="4"/>
    </row>
    <row r="91" spans="1:13" ht="20.25" customHeight="1" x14ac:dyDescent="0.2">
      <c r="A91" s="41"/>
      <c r="B91" s="35"/>
      <c r="C91" s="35"/>
      <c r="D91" s="35"/>
      <c r="E91" s="38"/>
      <c r="F91" s="38"/>
      <c r="G91" s="4"/>
      <c r="H91" s="4"/>
      <c r="I91" s="4"/>
      <c r="J91" s="38"/>
      <c r="K91" s="4"/>
      <c r="L91" s="4"/>
      <c r="M91" s="4"/>
    </row>
    <row r="92" spans="1:13" ht="20.25" customHeight="1" x14ac:dyDescent="0.2">
      <c r="A92" s="41"/>
      <c r="B92" s="35"/>
      <c r="C92" s="35"/>
      <c r="D92" s="35"/>
      <c r="E92" s="38"/>
      <c r="F92" s="38"/>
      <c r="G92" s="4"/>
      <c r="H92" s="4"/>
      <c r="I92" s="4"/>
      <c r="J92" s="38"/>
      <c r="K92" s="4"/>
      <c r="L92" s="4"/>
      <c r="M92" s="4"/>
    </row>
    <row r="93" spans="1:13" ht="20.25" customHeight="1" x14ac:dyDescent="0.2">
      <c r="A93" s="41"/>
      <c r="B93" s="35"/>
      <c r="C93" s="35"/>
      <c r="D93" s="35"/>
      <c r="E93" s="38"/>
      <c r="F93" s="38"/>
      <c r="G93" s="4"/>
      <c r="H93" s="4"/>
      <c r="I93" s="4"/>
      <c r="J93" s="38"/>
      <c r="K93" s="4"/>
      <c r="L93" s="4"/>
      <c r="M93" s="4"/>
    </row>
    <row r="94" spans="1:13" ht="20.25" customHeight="1" x14ac:dyDescent="0.2">
      <c r="A94" s="41"/>
      <c r="B94" s="35"/>
      <c r="C94" s="35"/>
      <c r="D94" s="35"/>
      <c r="E94" s="38"/>
      <c r="F94" s="38"/>
      <c r="G94" s="4"/>
      <c r="H94" s="4"/>
      <c r="I94" s="4"/>
      <c r="J94" s="38"/>
      <c r="K94" s="4"/>
      <c r="L94" s="4"/>
      <c r="M94" s="4"/>
    </row>
    <row r="95" spans="1:13" s="131" customFormat="1" ht="20.25" customHeight="1" x14ac:dyDescent="0.2">
      <c r="A95" s="41"/>
      <c r="B95" s="35"/>
      <c r="C95" s="35"/>
      <c r="D95" s="35"/>
      <c r="E95" s="38"/>
      <c r="F95" s="38"/>
      <c r="G95" s="4"/>
      <c r="H95" s="4"/>
      <c r="I95" s="4"/>
      <c r="J95" s="38"/>
      <c r="K95" s="4"/>
      <c r="L95" s="4"/>
      <c r="M95" s="4"/>
    </row>
    <row r="96" spans="1:13" ht="20.25" customHeight="1" x14ac:dyDescent="0.2">
      <c r="A96" s="41"/>
      <c r="B96" s="35"/>
      <c r="C96" s="35"/>
      <c r="D96" s="35"/>
      <c r="E96" s="38"/>
      <c r="F96" s="38"/>
      <c r="G96" s="4"/>
      <c r="H96" s="4"/>
      <c r="I96" s="4"/>
      <c r="J96" s="38"/>
      <c r="K96" s="4"/>
      <c r="L96" s="4"/>
      <c r="M96" s="4"/>
    </row>
    <row r="97" spans="1:13" ht="20.25" customHeight="1" x14ac:dyDescent="0.2">
      <c r="A97" s="41"/>
      <c r="B97" s="35"/>
      <c r="C97" s="35"/>
      <c r="D97" s="35"/>
      <c r="E97" s="38"/>
      <c r="F97" s="38"/>
      <c r="G97" s="4"/>
      <c r="H97" s="4"/>
      <c r="I97" s="4"/>
      <c r="J97" s="38"/>
      <c r="K97" s="4"/>
      <c r="L97" s="4"/>
      <c r="M97" s="4"/>
    </row>
    <row r="98" spans="1:13" ht="11.1" customHeight="1" x14ac:dyDescent="0.2">
      <c r="A98" s="41"/>
      <c r="B98" s="35"/>
      <c r="C98" s="35"/>
      <c r="D98" s="35"/>
      <c r="E98" s="38"/>
      <c r="F98" s="38"/>
      <c r="G98" s="4"/>
      <c r="H98" s="4"/>
      <c r="I98" s="4"/>
      <c r="J98" s="38"/>
      <c r="K98" s="4"/>
      <c r="L98" s="4"/>
      <c r="M98" s="4"/>
    </row>
    <row r="99" spans="1:13" s="131" customFormat="1" ht="21.95" customHeight="1" x14ac:dyDescent="0.2">
      <c r="A99" s="8" t="str">
        <f>A49</f>
        <v>หมายเหตุประกอบข้อมูลทางการเงินระหว่างกาลในหน้า 10 ถึง 21 เป็นส่วนหนึ่งของข้อมูลทางการเงินระหว่างกาลนี้</v>
      </c>
      <c r="B99" s="42"/>
      <c r="C99" s="42"/>
      <c r="D99" s="42"/>
      <c r="E99" s="43"/>
      <c r="F99" s="43"/>
      <c r="G99" s="10"/>
      <c r="H99" s="10"/>
      <c r="I99" s="10"/>
      <c r="J99" s="43"/>
      <c r="K99" s="10"/>
      <c r="L99" s="10"/>
      <c r="M99" s="10"/>
    </row>
    <row r="100" spans="1:13" ht="21.75" customHeight="1" x14ac:dyDescent="0.2">
      <c r="A100" s="6" t="str">
        <f>A1</f>
        <v>บริษัท สโตนวัน จำกัด (มหาชน)</v>
      </c>
      <c r="B100" s="6"/>
      <c r="C100" s="5"/>
      <c r="D100" s="5"/>
      <c r="E100" s="3"/>
      <c r="F100" s="3"/>
      <c r="G100" s="4"/>
      <c r="H100" s="4"/>
      <c r="I100" s="4"/>
      <c r="J100" s="3"/>
      <c r="K100" s="4"/>
      <c r="L100" s="4"/>
      <c r="M100" s="4"/>
    </row>
    <row r="101" spans="1:13" ht="21.75" customHeight="1" x14ac:dyDescent="0.2">
      <c r="A101" s="6" t="s">
        <v>45</v>
      </c>
      <c r="B101" s="6"/>
      <c r="C101" s="5"/>
      <c r="D101" s="5"/>
      <c r="E101" s="3"/>
      <c r="F101" s="3"/>
      <c r="G101" s="4"/>
      <c r="H101" s="4"/>
      <c r="I101" s="4"/>
      <c r="J101" s="3"/>
      <c r="K101" s="4"/>
      <c r="L101" s="4"/>
      <c r="M101" s="4"/>
    </row>
    <row r="102" spans="1:13" ht="21.75" customHeight="1" x14ac:dyDescent="0.2">
      <c r="A102" s="7" t="str">
        <f>+A3</f>
        <v>ณ วันที่ 31 มีนาคม พ.ศ. 2566</v>
      </c>
      <c r="B102" s="7"/>
      <c r="C102" s="8"/>
      <c r="D102" s="8"/>
      <c r="E102" s="9"/>
      <c r="F102" s="9"/>
      <c r="G102" s="10"/>
      <c r="H102" s="10"/>
      <c r="I102" s="10"/>
      <c r="J102" s="9"/>
      <c r="K102" s="10"/>
      <c r="L102" s="10"/>
      <c r="M102" s="10"/>
    </row>
    <row r="103" spans="1:13" ht="21.75" customHeight="1" x14ac:dyDescent="0.2">
      <c r="A103" s="6"/>
      <c r="B103" s="6"/>
      <c r="C103" s="5"/>
      <c r="D103" s="5"/>
      <c r="E103" s="3"/>
      <c r="F103" s="3"/>
      <c r="G103" s="4"/>
      <c r="H103" s="4"/>
      <c r="I103" s="4"/>
      <c r="J103" s="3"/>
      <c r="K103" s="4"/>
      <c r="L103" s="4"/>
      <c r="M103" s="4"/>
    </row>
    <row r="104" spans="1:13" ht="20.25" customHeight="1" x14ac:dyDescent="0.2">
      <c r="A104" s="6"/>
      <c r="B104" s="6"/>
      <c r="C104" s="5"/>
      <c r="D104" s="5"/>
      <c r="E104" s="3"/>
      <c r="F104" s="3"/>
      <c r="G104" s="223" t="s">
        <v>2</v>
      </c>
      <c r="H104" s="224"/>
      <c r="I104" s="224"/>
      <c r="J104" s="3"/>
      <c r="K104" s="223" t="s">
        <v>3</v>
      </c>
      <c r="L104" s="224"/>
      <c r="M104" s="224"/>
    </row>
    <row r="105" spans="1:13" ht="21" customHeight="1" x14ac:dyDescent="0.2">
      <c r="A105" s="6"/>
      <c r="B105" s="6"/>
      <c r="C105" s="5"/>
      <c r="D105" s="5"/>
      <c r="E105" s="3"/>
      <c r="F105" s="3"/>
      <c r="G105" s="11" t="s">
        <v>4</v>
      </c>
      <c r="H105" s="12"/>
      <c r="I105" s="11" t="s">
        <v>5</v>
      </c>
      <c r="J105" s="3"/>
      <c r="K105" s="11" t="s">
        <v>4</v>
      </c>
      <c r="L105" s="12"/>
      <c r="M105" s="11" t="s">
        <v>5</v>
      </c>
    </row>
    <row r="106" spans="1:13" ht="21" customHeight="1" x14ac:dyDescent="0.2">
      <c r="A106" s="6"/>
      <c r="B106" s="6"/>
      <c r="C106" s="5"/>
      <c r="D106" s="5"/>
      <c r="E106" s="3"/>
      <c r="F106" s="3"/>
      <c r="G106" s="11" t="s">
        <v>6</v>
      </c>
      <c r="H106" s="12"/>
      <c r="I106" s="11" t="s">
        <v>7</v>
      </c>
      <c r="J106" s="3"/>
      <c r="K106" s="11" t="s">
        <v>6</v>
      </c>
      <c r="L106" s="12"/>
      <c r="M106" s="11" t="s">
        <v>7</v>
      </c>
    </row>
    <row r="107" spans="1:13" s="131" customFormat="1" ht="21" customHeight="1" x14ac:dyDescent="0.2">
      <c r="A107" s="6"/>
      <c r="B107" s="6"/>
      <c r="C107" s="5"/>
      <c r="D107" s="5"/>
      <c r="E107"/>
      <c r="F107" s="182"/>
      <c r="G107" s="183" t="s">
        <v>132</v>
      </c>
      <c r="H107" s="12"/>
      <c r="I107" s="183" t="s">
        <v>9</v>
      </c>
      <c r="J107" s="14"/>
      <c r="K107" s="183" t="s">
        <v>132</v>
      </c>
      <c r="L107" s="183"/>
      <c r="M107" s="183" t="s">
        <v>9</v>
      </c>
    </row>
    <row r="108" spans="1:13" ht="21" customHeight="1" x14ac:dyDescent="0.2">
      <c r="A108" s="5"/>
      <c r="B108" s="5"/>
      <c r="C108" s="5"/>
      <c r="D108" s="5"/>
      <c r="F108" s="14"/>
      <c r="G108" s="15" t="s">
        <v>136</v>
      </c>
      <c r="H108" s="12"/>
      <c r="I108" s="15" t="s">
        <v>136</v>
      </c>
      <c r="J108" s="14"/>
      <c r="K108" s="15" t="s">
        <v>136</v>
      </c>
      <c r="L108" s="12"/>
      <c r="M108" s="15" t="s">
        <v>136</v>
      </c>
    </row>
    <row r="109" spans="1:13" ht="21.75" customHeight="1" x14ac:dyDescent="0.2">
      <c r="A109" s="2" t="s">
        <v>46</v>
      </c>
      <c r="B109" s="35"/>
      <c r="C109" s="35"/>
      <c r="D109" s="35"/>
      <c r="F109" s="36"/>
      <c r="G109" s="37"/>
      <c r="H109" s="12"/>
      <c r="I109" s="12"/>
      <c r="J109" s="36"/>
      <c r="K109" s="37"/>
      <c r="L109" s="12"/>
      <c r="M109" s="12"/>
    </row>
    <row r="110" spans="1:13" ht="7.5" customHeight="1" x14ac:dyDescent="0.2">
      <c r="A110" s="41"/>
      <c r="B110" s="35"/>
      <c r="C110" s="35"/>
      <c r="D110" s="35"/>
      <c r="F110" s="38"/>
      <c r="G110" s="18"/>
      <c r="H110" s="4"/>
      <c r="I110" s="4"/>
      <c r="J110" s="38"/>
      <c r="K110" s="18"/>
      <c r="L110" s="4"/>
      <c r="M110" s="4"/>
    </row>
    <row r="111" spans="1:13" ht="21.75" customHeight="1" x14ac:dyDescent="0.2">
      <c r="A111" s="44" t="s">
        <v>47</v>
      </c>
      <c r="B111" s="35"/>
      <c r="C111" s="35"/>
      <c r="D111" s="35"/>
      <c r="F111" s="38"/>
      <c r="G111" s="16"/>
      <c r="H111" s="17"/>
      <c r="I111" s="17"/>
      <c r="J111" s="38"/>
      <c r="K111" s="16"/>
      <c r="L111" s="17"/>
      <c r="M111" s="17"/>
    </row>
    <row r="112" spans="1:13" ht="7.5" customHeight="1" x14ac:dyDescent="0.2">
      <c r="A112" s="35"/>
      <c r="B112" s="35"/>
      <c r="C112" s="35"/>
      <c r="D112" s="35"/>
      <c r="E112" s="38"/>
      <c r="F112" s="38"/>
      <c r="G112" s="18"/>
      <c r="H112" s="4"/>
      <c r="I112" s="4"/>
      <c r="J112" s="38"/>
      <c r="K112" s="18"/>
      <c r="L112" s="4"/>
      <c r="M112" s="4"/>
    </row>
    <row r="113" spans="1:13" ht="21.75" customHeight="1" x14ac:dyDescent="0.2">
      <c r="A113" s="35" t="s">
        <v>48</v>
      </c>
      <c r="B113" s="35"/>
      <c r="C113" s="35"/>
      <c r="D113" s="35"/>
      <c r="E113" s="38"/>
      <c r="F113" s="38"/>
      <c r="G113" s="18"/>
      <c r="H113" s="4"/>
      <c r="I113" s="4"/>
      <c r="J113" s="38"/>
      <c r="K113" s="18"/>
      <c r="L113" s="4"/>
      <c r="M113" s="4"/>
    </row>
    <row r="114" spans="1:13" ht="21.75" customHeight="1" x14ac:dyDescent="0.2">
      <c r="A114" s="35"/>
      <c r="B114" s="35" t="s">
        <v>49</v>
      </c>
      <c r="C114" s="35"/>
      <c r="D114" s="35"/>
      <c r="E114" s="38"/>
      <c r="F114" s="38"/>
      <c r="G114" s="18"/>
      <c r="H114" s="4"/>
      <c r="I114" s="4"/>
      <c r="J114" s="38"/>
      <c r="K114" s="18"/>
      <c r="L114" s="4"/>
      <c r="M114" s="4"/>
    </row>
    <row r="115" spans="1:13" ht="21.75" customHeight="1" x14ac:dyDescent="0.2">
      <c r="A115" s="35"/>
      <c r="B115" s="35"/>
      <c r="C115" s="45" t="s">
        <v>50</v>
      </c>
      <c r="D115" s="35"/>
      <c r="E115" s="38"/>
      <c r="F115" s="38"/>
      <c r="G115" s="18"/>
      <c r="H115" s="4"/>
      <c r="I115" s="4"/>
      <c r="J115" s="38"/>
      <c r="K115" s="18"/>
      <c r="L115" s="4"/>
      <c r="M115" s="4"/>
    </row>
    <row r="116" spans="1:13" ht="21.75" customHeight="1" thickBot="1" x14ac:dyDescent="0.25">
      <c r="A116" s="35"/>
      <c r="B116" s="35"/>
      <c r="C116" s="5"/>
      <c r="D116" s="35" t="s">
        <v>51</v>
      </c>
      <c r="E116" s="38"/>
      <c r="F116" s="38"/>
      <c r="G116" s="117">
        <v>242134600</v>
      </c>
      <c r="H116" s="4"/>
      <c r="I116" s="46">
        <v>242134600</v>
      </c>
      <c r="J116" s="38"/>
      <c r="K116" s="47">
        <v>242134600</v>
      </c>
      <c r="L116" s="4"/>
      <c r="M116" s="46">
        <v>242134600</v>
      </c>
    </row>
    <row r="117" spans="1:13" ht="7.5" customHeight="1" thickTop="1" x14ac:dyDescent="0.2">
      <c r="A117" s="35"/>
      <c r="B117" s="35"/>
      <c r="C117" s="35"/>
      <c r="D117" s="35"/>
      <c r="E117" s="38"/>
      <c r="F117" s="38"/>
      <c r="G117" s="18"/>
      <c r="H117" s="4"/>
      <c r="I117" s="4"/>
      <c r="J117" s="38"/>
      <c r="K117" s="18"/>
      <c r="L117" s="4"/>
      <c r="M117" s="4"/>
    </row>
    <row r="118" spans="1:13" ht="21.75" customHeight="1" x14ac:dyDescent="0.2">
      <c r="A118" s="35"/>
      <c r="B118" s="35" t="s">
        <v>52</v>
      </c>
      <c r="C118" s="35"/>
      <c r="D118" s="35"/>
      <c r="E118" s="35"/>
      <c r="F118" s="38"/>
      <c r="G118" s="18"/>
      <c r="H118" s="4"/>
      <c r="I118" s="4"/>
      <c r="J118" s="38"/>
      <c r="K118" s="18"/>
      <c r="L118" s="4"/>
      <c r="M118" s="4"/>
    </row>
    <row r="119" spans="1:13" ht="21.75" customHeight="1" x14ac:dyDescent="0.2">
      <c r="A119" s="35"/>
      <c r="B119" s="35"/>
      <c r="C119" s="45" t="s">
        <v>50</v>
      </c>
      <c r="D119" s="35"/>
      <c r="E119" s="35"/>
      <c r="F119" s="38"/>
      <c r="G119" s="18"/>
      <c r="H119" s="4"/>
      <c r="J119" s="38"/>
      <c r="K119" s="18"/>
      <c r="L119" s="4"/>
      <c r="M119" s="4"/>
    </row>
    <row r="120" spans="1:13" ht="21.75" customHeight="1" x14ac:dyDescent="0.2">
      <c r="A120" s="35"/>
      <c r="B120" s="35"/>
      <c r="C120" s="5"/>
      <c r="D120" s="35" t="s">
        <v>53</v>
      </c>
      <c r="E120" s="35"/>
      <c r="F120" s="38"/>
      <c r="G120" s="197">
        <v>242134600</v>
      </c>
      <c r="H120" s="4"/>
      <c r="I120" s="27">
        <v>242134600</v>
      </c>
      <c r="J120" s="38"/>
      <c r="K120" s="40">
        <v>242134600</v>
      </c>
      <c r="L120" s="4"/>
      <c r="M120" s="27">
        <v>242134600</v>
      </c>
    </row>
    <row r="121" spans="1:13" ht="21.75" customHeight="1" x14ac:dyDescent="0.2">
      <c r="A121" s="35" t="s">
        <v>54</v>
      </c>
      <c r="B121" s="35"/>
      <c r="C121" s="35"/>
      <c r="D121" s="35"/>
      <c r="E121" s="35"/>
      <c r="F121" s="38"/>
      <c r="G121" s="40">
        <v>139913762</v>
      </c>
      <c r="H121" s="4"/>
      <c r="I121" s="27">
        <v>139913762</v>
      </c>
      <c r="J121" s="38"/>
      <c r="K121" s="40">
        <v>139913762</v>
      </c>
      <c r="L121" s="4"/>
      <c r="M121" s="4">
        <v>139913762</v>
      </c>
    </row>
    <row r="122" spans="1:13" ht="21.75" customHeight="1" x14ac:dyDescent="0.2">
      <c r="A122" s="35" t="s">
        <v>55</v>
      </c>
      <c r="B122" s="35"/>
      <c r="C122" s="35"/>
      <c r="D122" s="35"/>
      <c r="E122" s="35"/>
      <c r="F122" s="38"/>
      <c r="G122" s="40">
        <v>167694335</v>
      </c>
      <c r="H122" s="4"/>
      <c r="I122" s="4">
        <v>167694335</v>
      </c>
      <c r="J122" s="38"/>
      <c r="K122" s="40">
        <v>167694335</v>
      </c>
      <c r="L122" s="4"/>
      <c r="M122" s="4">
        <v>167694335</v>
      </c>
    </row>
    <row r="123" spans="1:13" ht="21.75" customHeight="1" x14ac:dyDescent="0.2">
      <c r="A123" s="35" t="s">
        <v>56</v>
      </c>
      <c r="B123" s="35"/>
      <c r="C123" s="35"/>
      <c r="D123" s="35"/>
      <c r="E123" s="35"/>
      <c r="F123" s="38"/>
      <c r="G123" s="16"/>
      <c r="H123" s="4"/>
      <c r="I123" s="4"/>
      <c r="J123" s="38"/>
      <c r="K123" s="16"/>
      <c r="L123" s="4"/>
      <c r="M123" s="4"/>
    </row>
    <row r="124" spans="1:13" ht="21.75" customHeight="1" x14ac:dyDescent="0.2">
      <c r="A124" s="35"/>
      <c r="B124" s="48" t="s">
        <v>129</v>
      </c>
      <c r="C124" s="35"/>
      <c r="D124" s="35"/>
      <c r="E124" s="35"/>
      <c r="F124" s="38"/>
      <c r="G124" s="19">
        <v>19289553</v>
      </c>
      <c r="H124" s="4"/>
      <c r="I124" s="4">
        <v>19289553</v>
      </c>
      <c r="J124" s="38"/>
      <c r="K124" s="19">
        <v>19289553</v>
      </c>
      <c r="L124" s="4"/>
      <c r="M124" s="4">
        <v>19289553</v>
      </c>
    </row>
    <row r="125" spans="1:13" ht="21.75" customHeight="1" x14ac:dyDescent="0.2">
      <c r="A125" s="2"/>
      <c r="B125" s="35" t="s">
        <v>57</v>
      </c>
      <c r="C125" s="35"/>
      <c r="D125" s="35"/>
      <c r="E125" s="35"/>
      <c r="F125" s="38"/>
      <c r="G125" s="125">
        <f>'6'!N19</f>
        <v>39085026</v>
      </c>
      <c r="H125" s="4"/>
      <c r="I125" s="126">
        <v>34272794</v>
      </c>
      <c r="J125" s="38"/>
      <c r="K125" s="125">
        <f>'7'!N19</f>
        <v>26524601</v>
      </c>
      <c r="L125" s="4"/>
      <c r="M125" s="126">
        <v>24501939</v>
      </c>
    </row>
    <row r="126" spans="1:13" ht="7.5" customHeight="1" x14ac:dyDescent="0.2">
      <c r="A126" s="35"/>
      <c r="B126" s="35"/>
      <c r="C126" s="35"/>
      <c r="D126" s="35"/>
      <c r="E126" s="38"/>
      <c r="F126" s="38"/>
      <c r="G126" s="18"/>
      <c r="H126" s="4"/>
      <c r="I126" s="4"/>
      <c r="J126" s="38"/>
      <c r="K126" s="18"/>
      <c r="L126" s="4"/>
      <c r="M126" s="4"/>
    </row>
    <row r="127" spans="1:13" ht="21.75" customHeight="1" x14ac:dyDescent="0.2">
      <c r="A127" s="2" t="s">
        <v>58</v>
      </c>
      <c r="B127" s="35"/>
      <c r="C127" s="35"/>
      <c r="D127" s="35"/>
      <c r="E127" s="38"/>
      <c r="F127" s="38"/>
      <c r="G127" s="25">
        <f>SUM(G120:G125)</f>
        <v>608117276</v>
      </c>
      <c r="H127" s="4"/>
      <c r="I127" s="24">
        <f>SUM(I120:I125)</f>
        <v>603305044</v>
      </c>
      <c r="J127" s="38"/>
      <c r="K127" s="118">
        <f>SUM(K120:K125)</f>
        <v>595556851</v>
      </c>
      <c r="L127" s="4"/>
      <c r="M127" s="24">
        <f>SUM(M120:M125)</f>
        <v>593534189</v>
      </c>
    </row>
    <row r="128" spans="1:13" ht="7.5" customHeight="1" x14ac:dyDescent="0.2">
      <c r="A128" s="2"/>
      <c r="B128" s="35"/>
      <c r="C128" s="35"/>
      <c r="D128" s="35"/>
      <c r="E128" s="38"/>
      <c r="F128" s="38"/>
      <c r="G128" s="16"/>
      <c r="H128" s="4"/>
      <c r="I128" s="17"/>
      <c r="J128" s="38"/>
      <c r="K128" s="16"/>
      <c r="L128" s="4"/>
      <c r="M128" s="17"/>
    </row>
    <row r="129" spans="1:13" ht="21.75" customHeight="1" thickBot="1" x14ac:dyDescent="0.25">
      <c r="A129" s="2" t="s">
        <v>59</v>
      </c>
      <c r="B129" s="35"/>
      <c r="C129" s="35"/>
      <c r="D129" s="35"/>
      <c r="E129" s="38"/>
      <c r="F129" s="38"/>
      <c r="G129" s="47">
        <f>G127+G82</f>
        <v>741212531</v>
      </c>
      <c r="H129" s="4"/>
      <c r="I129" s="46">
        <f>I127+I82</f>
        <v>704196383</v>
      </c>
      <c r="J129" s="38"/>
      <c r="K129" s="47">
        <f>K127+K82</f>
        <v>671896214</v>
      </c>
      <c r="L129" s="4"/>
      <c r="M129" s="46">
        <f>M127+M82</f>
        <v>670420030</v>
      </c>
    </row>
    <row r="130" spans="1:13" ht="21.75" customHeight="1" thickTop="1" x14ac:dyDescent="0.2">
      <c r="A130" s="2"/>
      <c r="B130" s="35"/>
      <c r="C130" s="35"/>
      <c r="D130" s="35"/>
      <c r="E130" s="38"/>
      <c r="F130" s="38"/>
      <c r="G130" s="17"/>
      <c r="H130" s="4"/>
      <c r="I130" s="17"/>
      <c r="J130" s="38"/>
      <c r="K130" s="17"/>
      <c r="L130" s="4"/>
      <c r="M130" s="17"/>
    </row>
    <row r="131" spans="1:13" ht="21.75" customHeight="1" x14ac:dyDescent="0.2">
      <c r="A131" s="2"/>
      <c r="B131" s="35"/>
      <c r="C131" s="35"/>
      <c r="D131" s="35"/>
      <c r="E131" s="38"/>
      <c r="F131" s="38"/>
      <c r="G131" s="17"/>
      <c r="H131" s="4"/>
      <c r="I131" s="17"/>
      <c r="J131" s="38"/>
      <c r="K131" s="17"/>
      <c r="L131" s="4"/>
      <c r="M131" s="17"/>
    </row>
    <row r="132" spans="1:13" ht="21.75" customHeight="1" x14ac:dyDescent="0.2">
      <c r="A132" s="2"/>
      <c r="B132" s="35"/>
      <c r="C132" s="35"/>
      <c r="D132" s="35"/>
      <c r="E132" s="38"/>
      <c r="F132" s="38"/>
      <c r="G132" s="17"/>
      <c r="H132" s="4"/>
      <c r="I132" s="17"/>
      <c r="J132" s="38"/>
      <c r="K132" s="17"/>
      <c r="L132" s="4"/>
      <c r="M132" s="17"/>
    </row>
    <row r="133" spans="1:13" ht="21.75" customHeight="1" x14ac:dyDescent="0.2">
      <c r="A133" s="2"/>
      <c r="B133" s="35"/>
      <c r="C133" s="35"/>
      <c r="D133" s="35"/>
      <c r="E133" s="38"/>
      <c r="F133" s="38"/>
      <c r="G133" s="17"/>
      <c r="H133" s="4"/>
      <c r="I133" s="17"/>
      <c r="J133" s="38"/>
      <c r="K133" s="17"/>
      <c r="L133" s="4"/>
      <c r="M133" s="17"/>
    </row>
    <row r="134" spans="1:13" s="131" customFormat="1" ht="21.75" customHeight="1" x14ac:dyDescent="0.2">
      <c r="A134" s="2"/>
      <c r="B134" s="35"/>
      <c r="C134" s="35"/>
      <c r="D134" s="35"/>
      <c r="E134" s="38"/>
      <c r="F134" s="38"/>
      <c r="G134" s="22"/>
      <c r="H134" s="4"/>
      <c r="I134" s="22"/>
      <c r="J134" s="38"/>
      <c r="K134" s="22"/>
      <c r="L134" s="4"/>
      <c r="M134" s="22"/>
    </row>
    <row r="135" spans="1:13" s="131" customFormat="1" ht="21.75" customHeight="1" x14ac:dyDescent="0.2">
      <c r="A135" s="2"/>
      <c r="B135" s="35"/>
      <c r="C135" s="35"/>
      <c r="D135" s="35"/>
      <c r="E135" s="38"/>
      <c r="F135" s="38"/>
      <c r="G135" s="22"/>
      <c r="H135" s="4"/>
      <c r="I135" s="22"/>
      <c r="J135" s="38"/>
      <c r="K135" s="22"/>
      <c r="L135" s="4"/>
      <c r="M135" s="22"/>
    </row>
    <row r="136" spans="1:13" s="116" customFormat="1" ht="21.75" customHeight="1" x14ac:dyDescent="0.2">
      <c r="A136" s="2"/>
      <c r="B136" s="35"/>
      <c r="C136" s="35"/>
      <c r="D136" s="35"/>
      <c r="E136" s="38"/>
      <c r="F136" s="38"/>
      <c r="G136" s="22"/>
      <c r="H136" s="4"/>
      <c r="I136" s="22"/>
      <c r="J136" s="38"/>
      <c r="K136" s="22"/>
      <c r="L136" s="4"/>
      <c r="M136" s="22"/>
    </row>
    <row r="137" spans="1:13" ht="21.75" customHeight="1" x14ac:dyDescent="0.2">
      <c r="A137" s="2"/>
      <c r="B137" s="35"/>
      <c r="C137" s="35"/>
      <c r="D137" s="35"/>
      <c r="E137" s="38"/>
      <c r="F137" s="38"/>
      <c r="G137" s="17"/>
      <c r="H137" s="4"/>
      <c r="I137" s="17"/>
      <c r="J137" s="38"/>
      <c r="K137" s="17"/>
      <c r="L137" s="4"/>
      <c r="M137" s="17"/>
    </row>
    <row r="138" spans="1:13" s="131" customFormat="1" ht="21.75" customHeight="1" x14ac:dyDescent="0.2">
      <c r="A138" s="2"/>
      <c r="B138" s="35"/>
      <c r="C138" s="35"/>
      <c r="D138" s="35"/>
      <c r="E138" s="38"/>
      <c r="F138" s="38"/>
      <c r="G138" s="22"/>
      <c r="H138" s="4"/>
      <c r="I138" s="22"/>
      <c r="J138" s="38"/>
      <c r="K138" s="22"/>
      <c r="L138" s="4"/>
      <c r="M138" s="22"/>
    </row>
    <row r="139" spans="1:13" s="131" customFormat="1" ht="21.75" customHeight="1" x14ac:dyDescent="0.2">
      <c r="A139" s="2"/>
      <c r="B139" s="35"/>
      <c r="C139" s="35"/>
      <c r="D139" s="35"/>
      <c r="E139" s="38"/>
      <c r="F139" s="38"/>
      <c r="G139" s="22"/>
      <c r="H139" s="4"/>
      <c r="I139" s="22"/>
      <c r="J139" s="38"/>
      <c r="K139" s="22"/>
      <c r="L139" s="4"/>
      <c r="M139" s="22"/>
    </row>
    <row r="140" spans="1:13" ht="21" customHeight="1" x14ac:dyDescent="0.2">
      <c r="A140" s="2"/>
      <c r="B140" s="35"/>
      <c r="C140" s="35"/>
      <c r="D140" s="35"/>
      <c r="E140" s="38"/>
      <c r="F140" s="38"/>
      <c r="G140" s="17"/>
      <c r="H140" s="4"/>
      <c r="I140" s="17"/>
      <c r="J140" s="38"/>
      <c r="K140" s="17"/>
      <c r="L140" s="4"/>
      <c r="M140" s="17"/>
    </row>
    <row r="141" spans="1:13" ht="21.75" customHeight="1" x14ac:dyDescent="0.2">
      <c r="A141" s="2"/>
      <c r="B141" s="35"/>
      <c r="C141" s="35"/>
      <c r="D141" s="35"/>
      <c r="E141" s="38"/>
      <c r="F141" s="38"/>
      <c r="G141" s="17"/>
      <c r="H141" s="4"/>
      <c r="I141" s="17"/>
      <c r="J141" s="38"/>
      <c r="K141" s="17"/>
      <c r="L141" s="4"/>
      <c r="M141" s="17"/>
    </row>
    <row r="142" spans="1:13" s="131" customFormat="1" ht="21.75" customHeight="1" x14ac:dyDescent="0.2">
      <c r="A142" s="2"/>
      <c r="B142" s="35"/>
      <c r="C142" s="35"/>
      <c r="D142" s="35"/>
      <c r="E142" s="38"/>
      <c r="F142" s="38"/>
      <c r="G142" s="22"/>
      <c r="H142" s="4"/>
      <c r="I142" s="22"/>
      <c r="J142" s="38"/>
      <c r="K142" s="22"/>
      <c r="L142" s="4"/>
      <c r="M142" s="22"/>
    </row>
    <row r="143" spans="1:13" ht="21.75" customHeight="1" x14ac:dyDescent="0.2">
      <c r="A143" s="2"/>
      <c r="B143" s="35"/>
      <c r="C143" s="35"/>
      <c r="D143" s="35"/>
      <c r="E143" s="38"/>
      <c r="F143" s="38"/>
      <c r="G143" s="17"/>
      <c r="H143" s="4"/>
      <c r="I143" s="17"/>
      <c r="J143" s="38"/>
      <c r="K143" s="17"/>
      <c r="L143" s="4"/>
      <c r="M143" s="17"/>
    </row>
    <row r="144" spans="1:13" ht="11.25" customHeight="1" x14ac:dyDescent="0.2">
      <c r="A144" s="2"/>
      <c r="B144" s="35"/>
      <c r="C144" s="35"/>
      <c r="D144" s="35"/>
      <c r="E144" s="38"/>
      <c r="F144" s="38"/>
      <c r="G144" s="17"/>
      <c r="H144" s="4"/>
      <c r="I144" s="17"/>
      <c r="J144" s="38"/>
      <c r="K144" s="17"/>
      <c r="L144" s="4"/>
      <c r="M144" s="17"/>
    </row>
    <row r="145" spans="1:13" ht="21.95" customHeight="1" x14ac:dyDescent="0.2">
      <c r="A145" s="8" t="str">
        <f>A49</f>
        <v>หมายเหตุประกอบข้อมูลทางการเงินระหว่างกาลในหน้า 10 ถึง 21 เป็นส่วนหนึ่งของข้อมูลทางการเงินระหว่างกาลนี้</v>
      </c>
      <c r="B145" s="42"/>
      <c r="C145" s="42"/>
      <c r="D145" s="42"/>
      <c r="E145" s="43"/>
      <c r="F145" s="43"/>
      <c r="G145" s="10"/>
      <c r="H145" s="10"/>
      <c r="I145" s="10"/>
      <c r="J145" s="43"/>
      <c r="K145" s="10"/>
      <c r="L145" s="10"/>
      <c r="M145" s="10"/>
    </row>
  </sheetData>
  <mergeCells count="8">
    <mergeCell ref="G104:I104"/>
    <mergeCell ref="K104:M104"/>
    <mergeCell ref="G5:I5"/>
    <mergeCell ref="K5:M5"/>
    <mergeCell ref="A46:M46"/>
    <mergeCell ref="A47:M47"/>
    <mergeCell ref="G54:I54"/>
    <mergeCell ref="K54:M54"/>
  </mergeCells>
  <pageMargins left="0.8" right="0.5" top="0.5" bottom="0.6" header="0.49" footer="0.4"/>
  <pageSetup paperSize="9" scale="85" firstPageNumber="2" orientation="portrait" useFirstPageNumber="1" horizontalDpi="1200" verticalDpi="1200" r:id="rId1"/>
  <headerFooter>
    <oddFooter>&amp;R&amp;"Browallia New,Regular"&amp;13&amp;P</oddFooter>
  </headerFooter>
  <rowBreaks count="1" manualBreakCount="1">
    <brk id="4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8"/>
  <sheetViews>
    <sheetView topLeftCell="B1" zoomScaleNormal="100" zoomScaleSheetLayoutView="98" workbookViewId="0">
      <selection activeCell="P16" sqref="P16"/>
    </sheetView>
  </sheetViews>
  <sheetFormatPr defaultColWidth="12.7109375" defaultRowHeight="15" customHeight="1" x14ac:dyDescent="0.2"/>
  <cols>
    <col min="1" max="2" width="1.7109375" customWidth="1"/>
    <col min="3" max="3" width="29.140625" customWidth="1"/>
    <col min="4" max="4" width="7.85546875" customWidth="1"/>
    <col min="5" max="5" width="1" customWidth="1"/>
    <col min="6" max="6" width="15.28515625" customWidth="1"/>
    <col min="7" max="7" width="1" customWidth="1"/>
    <col min="8" max="8" width="15.28515625" style="168" customWidth="1"/>
    <col min="9" max="9" width="1" customWidth="1"/>
    <col min="10" max="10" width="15.28515625" customWidth="1"/>
    <col min="11" max="11" width="1" customWidth="1"/>
    <col min="12" max="12" width="15.28515625" style="168" customWidth="1"/>
  </cols>
  <sheetData>
    <row r="1" spans="1:12" ht="21.75" customHeight="1" x14ac:dyDescent="0.2">
      <c r="A1" s="1" t="s">
        <v>0</v>
      </c>
      <c r="B1" s="1"/>
      <c r="C1" s="26"/>
      <c r="D1" s="49"/>
      <c r="E1" s="49"/>
      <c r="F1" s="50"/>
      <c r="G1" s="51"/>
      <c r="H1" s="135"/>
      <c r="I1" s="49"/>
      <c r="J1" s="50"/>
      <c r="K1" s="51"/>
      <c r="L1" s="135"/>
    </row>
    <row r="2" spans="1:12" ht="21.75" customHeight="1" x14ac:dyDescent="0.2">
      <c r="A2" s="1" t="s">
        <v>60</v>
      </c>
      <c r="B2" s="1"/>
      <c r="C2" s="26"/>
      <c r="D2" s="49"/>
      <c r="E2" s="49"/>
      <c r="F2" s="50"/>
      <c r="G2" s="51"/>
      <c r="H2" s="135"/>
      <c r="I2" s="49"/>
      <c r="J2" s="50"/>
      <c r="K2" s="51"/>
      <c r="L2" s="135"/>
    </row>
    <row r="3" spans="1:12" ht="21.75" customHeight="1" x14ac:dyDescent="0.2">
      <c r="A3" s="7" t="s">
        <v>133</v>
      </c>
      <c r="B3" s="52"/>
      <c r="C3" s="53"/>
      <c r="D3" s="54"/>
      <c r="E3" s="54"/>
      <c r="F3" s="55"/>
      <c r="G3" s="56"/>
      <c r="H3" s="150"/>
      <c r="I3" s="54"/>
      <c r="J3" s="55"/>
      <c r="K3" s="56"/>
      <c r="L3" s="150"/>
    </row>
    <row r="4" spans="1:12" ht="21" customHeight="1" x14ac:dyDescent="0.2">
      <c r="A4" s="1"/>
      <c r="B4" s="26"/>
      <c r="C4" s="26"/>
      <c r="D4" s="49"/>
      <c r="E4" s="49"/>
      <c r="F4" s="50"/>
      <c r="G4" s="51"/>
      <c r="H4" s="135"/>
      <c r="I4" s="49"/>
      <c r="J4" s="50"/>
      <c r="K4" s="51"/>
      <c r="L4" s="135"/>
    </row>
    <row r="5" spans="1:12" ht="21" customHeight="1" x14ac:dyDescent="0.2">
      <c r="A5" s="1"/>
      <c r="B5" s="26"/>
      <c r="C5" s="26"/>
      <c r="D5" s="49"/>
      <c r="E5" s="49"/>
      <c r="F5" s="223" t="s">
        <v>2</v>
      </c>
      <c r="G5" s="224"/>
      <c r="H5" s="224"/>
      <c r="I5" s="3"/>
      <c r="J5" s="223" t="s">
        <v>3</v>
      </c>
      <c r="K5" s="224"/>
      <c r="L5" s="224"/>
    </row>
    <row r="6" spans="1:12" ht="21" customHeight="1" x14ac:dyDescent="0.2">
      <c r="A6" s="1"/>
      <c r="B6" s="26"/>
      <c r="C6" s="26"/>
      <c r="D6" s="49"/>
      <c r="E6" s="49"/>
      <c r="F6" s="11" t="s">
        <v>4</v>
      </c>
      <c r="G6" s="12"/>
      <c r="H6" s="151" t="s">
        <v>4</v>
      </c>
      <c r="I6" s="3"/>
      <c r="J6" s="11" t="s">
        <v>4</v>
      </c>
      <c r="K6" s="12"/>
      <c r="L6" s="151" t="s">
        <v>4</v>
      </c>
    </row>
    <row r="7" spans="1:12" s="131" customFormat="1" ht="21" customHeight="1" x14ac:dyDescent="0.4">
      <c r="A7" s="1"/>
      <c r="B7" s="26"/>
      <c r="C7" s="26"/>
      <c r="D7" s="184"/>
      <c r="E7" s="51"/>
      <c r="F7" s="185" t="s">
        <v>132</v>
      </c>
      <c r="G7" s="185"/>
      <c r="H7" s="185" t="s">
        <v>9</v>
      </c>
      <c r="I7" s="186"/>
      <c r="J7" s="185" t="s">
        <v>132</v>
      </c>
      <c r="K7" s="185"/>
      <c r="L7" s="185" t="s">
        <v>9</v>
      </c>
    </row>
    <row r="8" spans="1:12" ht="21" customHeight="1" x14ac:dyDescent="0.4">
      <c r="A8" s="1"/>
      <c r="B8" s="26"/>
      <c r="C8" s="26"/>
      <c r="D8" s="187" t="s">
        <v>8</v>
      </c>
      <c r="E8" s="51"/>
      <c r="F8" s="188" t="s">
        <v>136</v>
      </c>
      <c r="G8" s="189"/>
      <c r="H8" s="188" t="s">
        <v>136</v>
      </c>
      <c r="I8" s="189"/>
      <c r="J8" s="188" t="s">
        <v>136</v>
      </c>
      <c r="K8" s="189"/>
      <c r="L8" s="188" t="s">
        <v>136</v>
      </c>
    </row>
    <row r="9" spans="1:12" ht="3.75" customHeight="1" x14ac:dyDescent="0.2">
      <c r="A9" s="26"/>
      <c r="B9" s="26"/>
      <c r="C9" s="26"/>
      <c r="D9" s="59"/>
      <c r="E9" s="59"/>
      <c r="F9" s="37"/>
      <c r="G9" s="12"/>
      <c r="H9" s="153"/>
      <c r="I9" s="14"/>
      <c r="J9" s="37"/>
      <c r="K9" s="12"/>
      <c r="L9" s="153"/>
    </row>
    <row r="10" spans="1:12" ht="21" customHeight="1" x14ac:dyDescent="0.2">
      <c r="A10" s="26" t="s">
        <v>61</v>
      </c>
      <c r="B10" s="26"/>
      <c r="C10" s="26"/>
      <c r="D10" s="49"/>
      <c r="E10" s="49"/>
      <c r="F10" s="60">
        <v>70684203</v>
      </c>
      <c r="G10" s="61"/>
      <c r="H10" s="154">
        <v>85289199</v>
      </c>
      <c r="I10" s="49"/>
      <c r="J10" s="60">
        <v>70684203</v>
      </c>
      <c r="K10" s="61"/>
      <c r="L10" s="154">
        <v>85289199</v>
      </c>
    </row>
    <row r="11" spans="1:12" ht="21" customHeight="1" x14ac:dyDescent="0.2">
      <c r="A11" s="26" t="s">
        <v>62</v>
      </c>
      <c r="B11" s="26"/>
      <c r="C11" s="26"/>
      <c r="D11" s="49"/>
      <c r="E11" s="49"/>
      <c r="F11" s="60">
        <v>333219</v>
      </c>
      <c r="G11" s="61"/>
      <c r="H11" s="154">
        <v>209051</v>
      </c>
      <c r="I11" s="49"/>
      <c r="J11" s="60">
        <v>333219</v>
      </c>
      <c r="K11" s="61"/>
      <c r="L11" s="154">
        <v>935778</v>
      </c>
    </row>
    <row r="12" spans="1:12" ht="21" customHeight="1" x14ac:dyDescent="0.2">
      <c r="A12" s="26" t="s">
        <v>63</v>
      </c>
      <c r="B12" s="26"/>
      <c r="C12" s="26"/>
      <c r="D12" s="49"/>
      <c r="E12" s="49"/>
      <c r="F12" s="62">
        <v>0</v>
      </c>
      <c r="G12" s="51"/>
      <c r="H12" s="155">
        <v>0</v>
      </c>
      <c r="I12" s="49"/>
      <c r="J12" s="62">
        <v>9824332</v>
      </c>
      <c r="K12" s="51"/>
      <c r="L12" s="155">
        <v>10023492</v>
      </c>
    </row>
    <row r="13" spans="1:12" ht="3.75" customHeight="1" x14ac:dyDescent="0.2">
      <c r="A13" s="26"/>
      <c r="B13" s="26"/>
      <c r="C13" s="26"/>
      <c r="D13" s="59"/>
      <c r="E13" s="59"/>
      <c r="F13" s="63"/>
      <c r="G13" s="51"/>
      <c r="H13" s="156"/>
      <c r="I13" s="59"/>
      <c r="J13" s="63"/>
      <c r="K13" s="51"/>
      <c r="L13" s="156"/>
    </row>
    <row r="14" spans="1:12" ht="21" customHeight="1" x14ac:dyDescent="0.2">
      <c r="A14" s="1" t="s">
        <v>64</v>
      </c>
      <c r="B14" s="26"/>
      <c r="C14" s="26"/>
      <c r="D14" s="49"/>
      <c r="E14" s="49"/>
      <c r="F14" s="64">
        <f>SUM(F10:F12)</f>
        <v>71017422</v>
      </c>
      <c r="G14" s="51"/>
      <c r="H14" s="157">
        <f>SUM(H10:H12)</f>
        <v>85498250</v>
      </c>
      <c r="I14" s="49"/>
      <c r="J14" s="64">
        <f>SUM(J10:J12)</f>
        <v>80841754</v>
      </c>
      <c r="K14" s="51"/>
      <c r="L14" s="157">
        <f>SUM(L10:L12)</f>
        <v>96248469</v>
      </c>
    </row>
    <row r="15" spans="1:12" ht="3.75" customHeight="1" x14ac:dyDescent="0.2">
      <c r="A15" s="26"/>
      <c r="B15" s="26"/>
      <c r="C15" s="26"/>
      <c r="D15" s="59"/>
      <c r="E15" s="59"/>
      <c r="F15" s="65"/>
      <c r="G15" s="51"/>
      <c r="H15" s="158"/>
      <c r="I15" s="59"/>
      <c r="J15" s="65"/>
      <c r="K15" s="51"/>
      <c r="L15" s="158"/>
    </row>
    <row r="16" spans="1:12" ht="21" customHeight="1" x14ac:dyDescent="0.2">
      <c r="A16" s="26" t="s">
        <v>65</v>
      </c>
      <c r="B16" s="26"/>
      <c r="C16" s="26"/>
      <c r="D16" s="49"/>
      <c r="E16" s="49"/>
      <c r="F16" s="60">
        <v>-48044659</v>
      </c>
      <c r="G16" s="51"/>
      <c r="H16" s="154">
        <f>-59544239+1465869</f>
        <v>-58078370</v>
      </c>
      <c r="I16" s="49"/>
      <c r="J16" s="60">
        <v>-66497494</v>
      </c>
      <c r="K16" s="51"/>
      <c r="L16" s="154">
        <f>-79248582+908387</f>
        <v>-78340195</v>
      </c>
    </row>
    <row r="17" spans="1:12" ht="21" customHeight="1" x14ac:dyDescent="0.2">
      <c r="A17" s="26" t="s">
        <v>66</v>
      </c>
      <c r="B17" s="26"/>
      <c r="C17" s="26"/>
      <c r="D17" s="49"/>
      <c r="E17" s="49"/>
      <c r="F17" s="62">
        <v>0</v>
      </c>
      <c r="G17" s="51"/>
      <c r="H17" s="155">
        <v>0</v>
      </c>
      <c r="I17" s="49"/>
      <c r="J17" s="62">
        <v>-4415551</v>
      </c>
      <c r="K17" s="51"/>
      <c r="L17" s="155">
        <v>-5112924</v>
      </c>
    </row>
    <row r="18" spans="1:12" ht="3.75" customHeight="1" x14ac:dyDescent="0.2">
      <c r="A18" s="26"/>
      <c r="B18" s="26"/>
      <c r="C18" s="26"/>
      <c r="D18" s="59"/>
      <c r="E18" s="59"/>
      <c r="F18" s="65"/>
      <c r="G18" s="51"/>
      <c r="H18" s="158"/>
      <c r="I18" s="59"/>
      <c r="J18" s="65"/>
      <c r="K18" s="51"/>
      <c r="L18" s="158"/>
    </row>
    <row r="19" spans="1:12" ht="21" customHeight="1" x14ac:dyDescent="0.2">
      <c r="A19" s="1" t="s">
        <v>67</v>
      </c>
      <c r="B19" s="26"/>
      <c r="C19" s="26"/>
      <c r="D19" s="49"/>
      <c r="E19" s="49"/>
      <c r="F19" s="64">
        <f>SUM(F16:F17)</f>
        <v>-48044659</v>
      </c>
      <c r="G19" s="51"/>
      <c r="H19" s="157">
        <f>SUM(H16:H17)</f>
        <v>-58078370</v>
      </c>
      <c r="I19" s="49"/>
      <c r="J19" s="64">
        <f>SUM(J16:J17)</f>
        <v>-70913045</v>
      </c>
      <c r="K19" s="51"/>
      <c r="L19" s="157">
        <f>SUM(L16:L17)</f>
        <v>-83453119</v>
      </c>
    </row>
    <row r="20" spans="1:12" ht="3.75" customHeight="1" x14ac:dyDescent="0.2">
      <c r="A20" s="26"/>
      <c r="B20" s="26"/>
      <c r="C20" s="26"/>
      <c r="D20" s="59"/>
      <c r="E20" s="59"/>
      <c r="F20" s="66"/>
      <c r="G20" s="51"/>
      <c r="H20" s="138"/>
      <c r="I20" s="59"/>
      <c r="J20" s="66"/>
      <c r="K20" s="51"/>
      <c r="L20" s="138"/>
    </row>
    <row r="21" spans="1:12" ht="21" customHeight="1" x14ac:dyDescent="0.2">
      <c r="A21" s="1" t="s">
        <v>68</v>
      </c>
      <c r="B21" s="1"/>
      <c r="C21" s="26"/>
      <c r="D21" s="49"/>
      <c r="E21" s="49"/>
      <c r="F21" s="66">
        <f>SUM(F14,F19)</f>
        <v>22972763</v>
      </c>
      <c r="G21" s="51"/>
      <c r="H21" s="138">
        <f>SUM(H14,H19)</f>
        <v>27419880</v>
      </c>
      <c r="I21" s="49"/>
      <c r="J21" s="66">
        <f>SUM(J14,J19)</f>
        <v>9928709</v>
      </c>
      <c r="K21" s="51"/>
      <c r="L21" s="138">
        <f>SUM(L14,L19)</f>
        <v>12795350</v>
      </c>
    </row>
    <row r="22" spans="1:12" ht="3.75" customHeight="1" x14ac:dyDescent="0.2">
      <c r="A22" s="26"/>
      <c r="B22" s="26"/>
      <c r="C22" s="26"/>
      <c r="D22" s="59"/>
      <c r="E22" s="59"/>
      <c r="F22" s="66"/>
      <c r="G22" s="51"/>
      <c r="H22" s="138"/>
      <c r="I22" s="59"/>
      <c r="J22" s="66"/>
      <c r="K22" s="51"/>
      <c r="L22" s="138"/>
    </row>
    <row r="23" spans="1:12" ht="21" customHeight="1" x14ac:dyDescent="0.2">
      <c r="A23" s="26" t="s">
        <v>69</v>
      </c>
      <c r="B23" s="26"/>
      <c r="C23" s="26"/>
      <c r="D23" s="49"/>
      <c r="E23" s="49"/>
      <c r="F23" s="62">
        <v>1068440</v>
      </c>
      <c r="G23" s="51"/>
      <c r="H23" s="155">
        <v>1284784</v>
      </c>
      <c r="I23" s="49"/>
      <c r="J23" s="62">
        <v>4581065</v>
      </c>
      <c r="K23" s="51"/>
      <c r="L23" s="155">
        <v>4443038</v>
      </c>
    </row>
    <row r="24" spans="1:12" ht="3.75" customHeight="1" x14ac:dyDescent="0.2">
      <c r="A24" s="26"/>
      <c r="B24" s="26"/>
      <c r="C24" s="26"/>
      <c r="D24" s="59"/>
      <c r="E24" s="59"/>
      <c r="F24" s="63"/>
      <c r="G24" s="51"/>
      <c r="H24" s="156"/>
      <c r="I24" s="59"/>
      <c r="J24" s="63"/>
      <c r="K24" s="51"/>
      <c r="L24" s="156"/>
    </row>
    <row r="25" spans="1:12" ht="21" customHeight="1" x14ac:dyDescent="0.2">
      <c r="A25" s="1" t="s">
        <v>70</v>
      </c>
      <c r="B25" s="26"/>
      <c r="C25" s="26"/>
      <c r="D25" s="49"/>
      <c r="E25" s="49"/>
      <c r="F25" s="67">
        <f>SUM(F23,F21)</f>
        <v>24041203</v>
      </c>
      <c r="G25" s="51"/>
      <c r="H25" s="154">
        <f>SUM(H23,H21)</f>
        <v>28704664</v>
      </c>
      <c r="I25" s="49"/>
      <c r="J25" s="67">
        <f>SUM(J23,J21)</f>
        <v>14509774</v>
      </c>
      <c r="K25" s="51"/>
      <c r="L25" s="154">
        <f>SUM(L23,L21)</f>
        <v>17238388</v>
      </c>
    </row>
    <row r="26" spans="1:12" ht="3.75" customHeight="1" x14ac:dyDescent="0.2">
      <c r="A26" s="26"/>
      <c r="B26" s="26"/>
      <c r="C26" s="26"/>
      <c r="D26" s="59"/>
      <c r="E26" s="59"/>
      <c r="F26" s="65"/>
      <c r="G26" s="51"/>
      <c r="H26" s="158"/>
      <c r="I26" s="59"/>
      <c r="J26" s="65"/>
      <c r="K26" s="51"/>
      <c r="L26" s="158"/>
    </row>
    <row r="27" spans="1:12" ht="21" customHeight="1" x14ac:dyDescent="0.2">
      <c r="A27" s="26" t="s">
        <v>71</v>
      </c>
      <c r="B27" s="26"/>
      <c r="C27" s="26"/>
      <c r="D27" s="49"/>
      <c r="E27" s="49"/>
      <c r="F27" s="60">
        <v>-554225</v>
      </c>
      <c r="G27" s="51"/>
      <c r="H27" s="154">
        <v>-1356571</v>
      </c>
      <c r="I27" s="49"/>
      <c r="J27" s="60">
        <v>-554225</v>
      </c>
      <c r="K27" s="51"/>
      <c r="L27" s="154">
        <v>-1356571</v>
      </c>
    </row>
    <row r="28" spans="1:12" ht="21" customHeight="1" x14ac:dyDescent="0.2">
      <c r="A28" s="26" t="s">
        <v>72</v>
      </c>
      <c r="B28" s="26"/>
      <c r="C28" s="26"/>
      <c r="D28" s="49"/>
      <c r="E28" s="49"/>
      <c r="F28" s="62">
        <v>-16715434</v>
      </c>
      <c r="G28" s="51"/>
      <c r="H28" s="155">
        <v>-17490727</v>
      </c>
      <c r="I28" s="49"/>
      <c r="J28" s="62">
        <v>-10789675</v>
      </c>
      <c r="K28" s="51"/>
      <c r="L28" s="155">
        <v>-11425978</v>
      </c>
    </row>
    <row r="29" spans="1:12" ht="3.75" customHeight="1" x14ac:dyDescent="0.2">
      <c r="A29" s="26"/>
      <c r="B29" s="26"/>
      <c r="C29" s="26"/>
      <c r="D29" s="59"/>
      <c r="E29" s="59"/>
      <c r="F29" s="66"/>
      <c r="G29" s="51"/>
      <c r="H29" s="138"/>
      <c r="I29" s="59"/>
      <c r="J29" s="66"/>
      <c r="K29" s="51"/>
      <c r="L29" s="138"/>
    </row>
    <row r="30" spans="1:12" ht="21" customHeight="1" x14ac:dyDescent="0.2">
      <c r="A30" s="1" t="s">
        <v>73</v>
      </c>
      <c r="B30" s="26"/>
      <c r="C30" s="26"/>
      <c r="D30" s="49"/>
      <c r="E30" s="49"/>
      <c r="F30" s="64">
        <f>SUM(F27:F28)</f>
        <v>-17269659</v>
      </c>
      <c r="G30" s="51"/>
      <c r="H30" s="157">
        <f>SUM(H27:H28)</f>
        <v>-18847298</v>
      </c>
      <c r="I30" s="49"/>
      <c r="J30" s="64">
        <f>SUM(J27:J28)</f>
        <v>-11343900</v>
      </c>
      <c r="K30" s="51"/>
      <c r="L30" s="157">
        <f>SUM(L27:L28)</f>
        <v>-12782549</v>
      </c>
    </row>
    <row r="31" spans="1:12" ht="3.75" customHeight="1" x14ac:dyDescent="0.2">
      <c r="A31" s="26"/>
      <c r="B31" s="26"/>
      <c r="C31" s="26"/>
      <c r="D31" s="59"/>
      <c r="E31" s="59"/>
      <c r="F31" s="66"/>
      <c r="G31" s="51"/>
      <c r="H31" s="138"/>
      <c r="I31" s="59"/>
      <c r="J31" s="66"/>
      <c r="K31" s="51"/>
      <c r="L31" s="138"/>
    </row>
    <row r="32" spans="1:12" ht="21" customHeight="1" x14ac:dyDescent="0.2">
      <c r="A32" s="1" t="s">
        <v>74</v>
      </c>
      <c r="B32" s="26"/>
      <c r="C32" s="26"/>
      <c r="D32" s="49"/>
      <c r="E32" s="49"/>
      <c r="F32" s="66">
        <f>SUM(F25,F30)</f>
        <v>6771544</v>
      </c>
      <c r="G32" s="51"/>
      <c r="H32" s="138">
        <f>SUM(H25,H30)</f>
        <v>9857366</v>
      </c>
      <c r="I32" s="49"/>
      <c r="J32" s="66">
        <f>SUM(J25,J30)</f>
        <v>3165874</v>
      </c>
      <c r="K32" s="51"/>
      <c r="L32" s="138">
        <f>SUM(L25,L30)</f>
        <v>4455839</v>
      </c>
    </row>
    <row r="33" spans="1:12" ht="21" customHeight="1" x14ac:dyDescent="0.2">
      <c r="A33" s="26" t="s">
        <v>75</v>
      </c>
      <c r="B33" s="26"/>
      <c r="C33" s="26"/>
      <c r="D33" s="49"/>
      <c r="E33" s="49"/>
      <c r="F33" s="62">
        <v>-593197</v>
      </c>
      <c r="G33" s="51"/>
      <c r="H33" s="155">
        <v>-446451</v>
      </c>
      <c r="I33" s="49"/>
      <c r="J33" s="62">
        <v>-293325</v>
      </c>
      <c r="K33" s="51"/>
      <c r="L33" s="155">
        <v>-276102</v>
      </c>
    </row>
    <row r="34" spans="1:12" ht="3.75" customHeight="1" x14ac:dyDescent="0.2">
      <c r="A34" s="26"/>
      <c r="B34" s="26"/>
      <c r="C34" s="26"/>
      <c r="D34" s="49"/>
      <c r="E34" s="49"/>
      <c r="F34" s="65"/>
      <c r="G34" s="51"/>
      <c r="H34" s="158"/>
      <c r="I34" s="49"/>
      <c r="J34" s="65"/>
      <c r="K34" s="51"/>
      <c r="L34" s="158"/>
    </row>
    <row r="35" spans="1:12" ht="21" customHeight="1" x14ac:dyDescent="0.2">
      <c r="A35" s="1" t="s">
        <v>76</v>
      </c>
      <c r="B35" s="1"/>
      <c r="C35" s="26"/>
      <c r="D35" s="49"/>
      <c r="E35" s="49"/>
      <c r="F35" s="66">
        <f>SUM(F32:F33)</f>
        <v>6178347</v>
      </c>
      <c r="G35" s="51"/>
      <c r="H35" s="138">
        <f>SUM(H32:H33)</f>
        <v>9410915</v>
      </c>
      <c r="I35" s="49"/>
      <c r="J35" s="66">
        <f>SUM(J32:J33)</f>
        <v>2872549</v>
      </c>
      <c r="K35" s="51"/>
      <c r="L35" s="138">
        <f>SUM(L32:L33)</f>
        <v>4179737</v>
      </c>
    </row>
    <row r="36" spans="1:12" ht="21" customHeight="1" x14ac:dyDescent="0.2">
      <c r="A36" s="26" t="s">
        <v>77</v>
      </c>
      <c r="B36" s="1"/>
      <c r="C36" s="26"/>
      <c r="D36" s="49">
        <v>18</v>
      </c>
      <c r="E36" s="49"/>
      <c r="F36" s="62">
        <v>-1366115</v>
      </c>
      <c r="G36" s="51"/>
      <c r="H36" s="155">
        <f>-2132535-293173</f>
        <v>-2425708</v>
      </c>
      <c r="I36" s="49"/>
      <c r="J36" s="62">
        <v>-849887</v>
      </c>
      <c r="K36" s="51"/>
      <c r="L36" s="155">
        <f>-1046091-181677</f>
        <v>-1227768</v>
      </c>
    </row>
    <row r="37" spans="1:12" ht="3.75" customHeight="1" x14ac:dyDescent="0.2">
      <c r="A37" s="26"/>
      <c r="B37" s="26"/>
      <c r="C37" s="26"/>
      <c r="D37" s="49"/>
      <c r="E37" s="49"/>
      <c r="F37" s="65"/>
      <c r="G37" s="51"/>
      <c r="H37" s="158"/>
      <c r="I37" s="49"/>
      <c r="J37" s="65"/>
      <c r="K37" s="51"/>
      <c r="L37" s="158"/>
    </row>
    <row r="38" spans="1:12" ht="21" customHeight="1" x14ac:dyDescent="0.2">
      <c r="A38" s="1" t="s">
        <v>143</v>
      </c>
      <c r="B38" s="1"/>
      <c r="C38" s="26"/>
      <c r="D38" s="49"/>
      <c r="E38" s="49"/>
      <c r="F38" s="130">
        <f>SUM(F35:F36)</f>
        <v>4812232</v>
      </c>
      <c r="G38" s="51"/>
      <c r="H38" s="159">
        <f>SUM(H35:H36)</f>
        <v>6985207</v>
      </c>
      <c r="I38" s="49"/>
      <c r="J38" s="130">
        <f>SUM(J35:J36)</f>
        <v>2022662</v>
      </c>
      <c r="K38" s="51"/>
      <c r="L38" s="159">
        <f>SUM(L35:L36)</f>
        <v>2951969</v>
      </c>
    </row>
    <row r="39" spans="1:12" ht="3.75" customHeight="1" x14ac:dyDescent="0.2">
      <c r="A39" s="26"/>
      <c r="B39" s="26"/>
      <c r="C39" s="26"/>
      <c r="D39" s="49"/>
      <c r="E39" s="49"/>
      <c r="F39" s="69"/>
      <c r="G39" s="51"/>
      <c r="H39" s="160"/>
      <c r="I39" s="49"/>
      <c r="J39" s="69"/>
      <c r="K39" s="51"/>
      <c r="L39" s="160"/>
    </row>
    <row r="40" spans="1:12" ht="21" customHeight="1" x14ac:dyDescent="0.2">
      <c r="A40" s="1" t="s">
        <v>158</v>
      </c>
      <c r="B40" s="1"/>
      <c r="C40" s="1"/>
      <c r="D40" s="49"/>
      <c r="E40" s="49"/>
      <c r="F40" s="66"/>
      <c r="G40" s="51"/>
      <c r="H40" s="138"/>
      <c r="I40" s="49"/>
      <c r="J40" s="66"/>
      <c r="K40" s="51"/>
      <c r="L40" s="138"/>
    </row>
    <row r="41" spans="1:12" ht="21" customHeight="1" x14ac:dyDescent="0.2">
      <c r="A41" s="26" t="s">
        <v>146</v>
      </c>
      <c r="B41" s="1"/>
      <c r="C41" s="1"/>
      <c r="D41" s="49"/>
      <c r="E41" s="49"/>
      <c r="F41" s="66"/>
      <c r="G41" s="51"/>
      <c r="H41" s="138"/>
      <c r="I41" s="49"/>
      <c r="J41" s="66"/>
      <c r="K41" s="51"/>
      <c r="L41" s="138"/>
    </row>
    <row r="42" spans="1:12" s="131" customFormat="1" ht="21" customHeight="1" x14ac:dyDescent="0.2">
      <c r="A42" s="136"/>
      <c r="B42" s="136" t="s">
        <v>147</v>
      </c>
      <c r="C42" s="1"/>
      <c r="D42" s="49"/>
      <c r="E42" s="49"/>
      <c r="F42" s="70">
        <v>0</v>
      </c>
      <c r="G42" s="51"/>
      <c r="H42" s="161">
        <v>0</v>
      </c>
      <c r="I42" s="49"/>
      <c r="J42" s="70">
        <v>0</v>
      </c>
      <c r="K42" s="51"/>
      <c r="L42" s="161">
        <v>0</v>
      </c>
    </row>
    <row r="43" spans="1:12" ht="3.75" customHeight="1" x14ac:dyDescent="0.2">
      <c r="A43" s="136"/>
      <c r="B43" s="136"/>
      <c r="C43" s="26"/>
      <c r="D43" s="59"/>
      <c r="E43" s="59"/>
      <c r="F43" s="71"/>
      <c r="G43" s="51"/>
      <c r="H43" s="162"/>
      <c r="I43" s="59"/>
      <c r="J43" s="71"/>
      <c r="K43" s="51"/>
      <c r="L43" s="162"/>
    </row>
    <row r="44" spans="1:12" ht="21" customHeight="1" x14ac:dyDescent="0.2">
      <c r="A44" s="169" t="s">
        <v>144</v>
      </c>
      <c r="B44" s="136"/>
      <c r="C44" s="26"/>
      <c r="D44" s="49"/>
      <c r="E44" s="49"/>
      <c r="F44" s="66"/>
      <c r="G44" s="26"/>
      <c r="H44" s="138"/>
      <c r="I44" s="26"/>
      <c r="J44" s="66"/>
      <c r="K44" s="26"/>
      <c r="L44" s="138"/>
    </row>
    <row r="45" spans="1:12" ht="21" customHeight="1" x14ac:dyDescent="0.2">
      <c r="A45" s="1"/>
      <c r="B45" s="72" t="s">
        <v>78</v>
      </c>
      <c r="C45" s="26"/>
      <c r="D45" s="49"/>
      <c r="E45" s="49"/>
      <c r="F45" s="70">
        <f>F42</f>
        <v>0</v>
      </c>
      <c r="G45" s="51"/>
      <c r="H45" s="161">
        <f>H42</f>
        <v>0</v>
      </c>
      <c r="I45" s="49"/>
      <c r="J45" s="70">
        <f>J42</f>
        <v>0</v>
      </c>
      <c r="K45" s="51"/>
      <c r="L45" s="161">
        <f>L42</f>
        <v>0</v>
      </c>
    </row>
    <row r="46" spans="1:12" ht="3.75" customHeight="1" x14ac:dyDescent="0.2">
      <c r="A46" s="26"/>
      <c r="B46" s="26"/>
      <c r="C46" s="26"/>
      <c r="D46" s="59"/>
      <c r="E46" s="59"/>
      <c r="F46" s="73"/>
      <c r="G46" s="51"/>
      <c r="H46" s="163"/>
      <c r="I46" s="59"/>
      <c r="J46" s="73"/>
      <c r="K46" s="51"/>
      <c r="L46" s="163"/>
    </row>
    <row r="47" spans="1:12" ht="21" customHeight="1" x14ac:dyDescent="0.2">
      <c r="A47" s="1" t="s">
        <v>82</v>
      </c>
      <c r="B47" s="26"/>
      <c r="C47" s="26"/>
      <c r="D47" s="49"/>
      <c r="E47" s="49"/>
      <c r="F47" s="75">
        <f>SUM(F38,F45)</f>
        <v>4812232</v>
      </c>
      <c r="G47" s="51"/>
      <c r="H47" s="164">
        <f>SUM(H38,H45)</f>
        <v>6985207</v>
      </c>
      <c r="I47" s="49"/>
      <c r="J47" s="75">
        <f>SUM(J38,J45)</f>
        <v>2022662</v>
      </c>
      <c r="K47" s="51"/>
      <c r="L47" s="164">
        <f>SUM(L38,L45)</f>
        <v>2951969</v>
      </c>
    </row>
    <row r="48" spans="1:12" ht="3.75" customHeight="1" x14ac:dyDescent="0.2">
      <c r="A48" s="26"/>
      <c r="B48" s="26"/>
      <c r="C48" s="26"/>
      <c r="D48" s="49"/>
      <c r="E48" s="49"/>
      <c r="F48" s="66"/>
      <c r="G48" s="51"/>
      <c r="H48" s="138"/>
      <c r="I48" s="49"/>
      <c r="J48" s="66"/>
      <c r="K48" s="51"/>
      <c r="L48" s="138"/>
    </row>
    <row r="49" spans="1:12" ht="21" customHeight="1" x14ac:dyDescent="0.2">
      <c r="A49" s="1" t="s">
        <v>127</v>
      </c>
      <c r="B49" s="26"/>
      <c r="C49" s="26"/>
      <c r="D49" s="49"/>
      <c r="E49" s="49"/>
      <c r="F49" s="76"/>
      <c r="G49" s="51"/>
      <c r="H49" s="143"/>
      <c r="I49" s="49"/>
      <c r="J49" s="76"/>
      <c r="K49" s="51"/>
      <c r="L49" s="143"/>
    </row>
    <row r="50" spans="1:12" ht="3.75" customHeight="1" x14ac:dyDescent="0.2">
      <c r="A50" s="26"/>
      <c r="B50" s="26"/>
      <c r="C50" s="26"/>
      <c r="D50" s="49"/>
      <c r="E50" s="49"/>
      <c r="F50" s="76"/>
      <c r="G50" s="51"/>
      <c r="H50" s="143"/>
      <c r="I50" s="49"/>
      <c r="J50" s="76"/>
      <c r="K50" s="51"/>
      <c r="L50" s="143"/>
    </row>
    <row r="51" spans="1:12" ht="21" customHeight="1" x14ac:dyDescent="0.2">
      <c r="A51" s="26" t="s">
        <v>145</v>
      </c>
      <c r="B51" s="26"/>
      <c r="C51" s="26"/>
      <c r="D51" s="49"/>
      <c r="E51" s="49"/>
      <c r="F51" s="77">
        <f>F38/24213460</f>
        <v>0.19874202199933425</v>
      </c>
      <c r="G51" s="51"/>
      <c r="H51" s="165">
        <f>H38/24213460</f>
        <v>0.2884844627740108</v>
      </c>
      <c r="I51" s="49"/>
      <c r="J51" s="77">
        <f>J38/24213460</f>
        <v>8.3534612566729408E-2</v>
      </c>
      <c r="K51" s="51"/>
      <c r="L51" s="165">
        <f>L38/24213460</f>
        <v>0.12191438150516283</v>
      </c>
    </row>
    <row r="52" spans="1:12" ht="21" customHeight="1" x14ac:dyDescent="0.2">
      <c r="A52" s="26"/>
      <c r="B52" s="26"/>
      <c r="C52" s="26"/>
      <c r="D52" s="49"/>
      <c r="E52" s="49"/>
      <c r="F52" s="78"/>
      <c r="G52" s="51"/>
      <c r="H52" s="166"/>
      <c r="I52" s="49"/>
      <c r="J52" s="78"/>
      <c r="K52" s="51"/>
      <c r="L52" s="166"/>
    </row>
    <row r="53" spans="1:12" s="131" customFormat="1" ht="21" customHeight="1" x14ac:dyDescent="0.2">
      <c r="A53" s="26"/>
      <c r="B53" s="26"/>
      <c r="C53" s="26"/>
      <c r="D53" s="49"/>
      <c r="E53" s="49"/>
      <c r="F53" s="78"/>
      <c r="G53" s="51"/>
      <c r="H53" s="166"/>
      <c r="I53" s="49"/>
      <c r="J53" s="78"/>
      <c r="K53" s="51"/>
      <c r="L53" s="166"/>
    </row>
    <row r="54" spans="1:12" s="131" customFormat="1" ht="21" customHeight="1" x14ac:dyDescent="0.2">
      <c r="A54" s="26"/>
      <c r="B54" s="26"/>
      <c r="C54" s="26"/>
      <c r="D54" s="49"/>
      <c r="E54" s="49"/>
      <c r="F54" s="78"/>
      <c r="G54" s="51"/>
      <c r="H54" s="166"/>
      <c r="I54" s="49"/>
      <c r="J54" s="78"/>
      <c r="K54" s="51"/>
      <c r="L54" s="166"/>
    </row>
    <row r="55" spans="1:12" s="131" customFormat="1" ht="21" customHeight="1" x14ac:dyDescent="0.2">
      <c r="A55" s="26"/>
      <c r="B55" s="26"/>
      <c r="C55" s="26"/>
      <c r="D55" s="49"/>
      <c r="E55" s="49"/>
      <c r="F55" s="78"/>
      <c r="G55" s="51"/>
      <c r="H55" s="166"/>
      <c r="I55" s="49"/>
      <c r="J55" s="78"/>
      <c r="K55" s="51"/>
      <c r="L55" s="166"/>
    </row>
    <row r="56" spans="1:12" s="131" customFormat="1" ht="21" customHeight="1" x14ac:dyDescent="0.2">
      <c r="A56" s="26"/>
      <c r="B56" s="26"/>
      <c r="C56" s="26"/>
      <c r="D56" s="49"/>
      <c r="E56" s="49"/>
      <c r="F56" s="78"/>
      <c r="G56" s="51"/>
      <c r="H56" s="166"/>
      <c r="I56" s="49"/>
      <c r="J56" s="78"/>
      <c r="K56" s="51"/>
      <c r="L56" s="166"/>
    </row>
    <row r="57" spans="1:12" ht="5.25" customHeight="1" x14ac:dyDescent="0.2">
      <c r="A57" s="5"/>
      <c r="B57" s="5"/>
      <c r="C57" s="5"/>
      <c r="D57" s="5"/>
      <c r="E57" s="5"/>
      <c r="F57" s="5"/>
      <c r="G57" s="5"/>
      <c r="H57" s="167"/>
      <c r="I57" s="5"/>
      <c r="J57" s="5"/>
      <c r="K57" s="5"/>
      <c r="L57" s="167"/>
    </row>
    <row r="58" spans="1:12" ht="21.75" customHeight="1" x14ac:dyDescent="0.2">
      <c r="A58" s="8" t="str">
        <f>'2-4'!A49</f>
        <v>หมายเหตุประกอบข้อมูลทางการเงินระหว่างกาลในหน้า 10 ถึง 21 เป็นส่วนหนึ่งของข้อมูลทางการเงินระหว่างกาลนี้</v>
      </c>
      <c r="B58" s="34"/>
      <c r="C58" s="8"/>
      <c r="D58" s="8"/>
      <c r="E58" s="9"/>
      <c r="F58" s="9"/>
      <c r="G58" s="10"/>
      <c r="H58" s="10"/>
      <c r="I58" s="10"/>
      <c r="J58" s="9"/>
      <c r="K58" s="10"/>
      <c r="L58" s="10"/>
    </row>
  </sheetData>
  <mergeCells count="2">
    <mergeCell ref="F5:H5"/>
    <mergeCell ref="J5:L5"/>
  </mergeCells>
  <pageMargins left="0.8" right="0.5" top="0.5" bottom="0.6" header="0.49" footer="0.4"/>
  <pageSetup paperSize="9" scale="85" firstPageNumber="5" orientation="portrait" useFirstPageNumber="1" horizontalDpi="1200" verticalDpi="1200" r:id="rId1"/>
  <headerFooter>
    <oddFooter>&amp;R&amp;"Browallia New,Regular"&amp;13&amp;P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7"/>
  <sheetViews>
    <sheetView zoomScaleNormal="100" zoomScaleSheetLayoutView="100" workbookViewId="0">
      <selection activeCell="D138" sqref="D138"/>
    </sheetView>
  </sheetViews>
  <sheetFormatPr defaultColWidth="12.7109375" defaultRowHeight="15" customHeight="1" x14ac:dyDescent="0.2"/>
  <cols>
    <col min="1" max="2" width="1.7109375" customWidth="1"/>
    <col min="3" max="3" width="32.5703125" customWidth="1"/>
    <col min="4" max="4" width="1.5703125" style="131" customWidth="1"/>
    <col min="5" max="5" width="1.140625" customWidth="1"/>
    <col min="6" max="6" width="12.5703125" customWidth="1"/>
    <col min="7" max="7" width="0.85546875" customWidth="1"/>
    <col min="8" max="8" width="14.140625" customWidth="1"/>
    <col min="9" max="9" width="0.85546875" customWidth="1"/>
    <col min="10" max="10" width="18.140625" customWidth="1"/>
    <col min="11" max="11" width="0.85546875" customWidth="1"/>
    <col min="12" max="12" width="18" customWidth="1"/>
    <col min="13" max="13" width="0.85546875" customWidth="1"/>
    <col min="14" max="14" width="14.7109375" customWidth="1"/>
    <col min="15" max="15" width="0.85546875" customWidth="1"/>
    <col min="16" max="16" width="17" customWidth="1"/>
  </cols>
  <sheetData>
    <row r="1" spans="1:16" ht="21.75" customHeight="1" x14ac:dyDescent="0.2">
      <c r="A1" s="1" t="s">
        <v>0</v>
      </c>
      <c r="B1" s="79"/>
      <c r="C1" s="80"/>
      <c r="D1" s="80"/>
      <c r="E1" s="80"/>
      <c r="F1" s="81"/>
      <c r="G1" s="80"/>
      <c r="H1" s="81"/>
      <c r="I1" s="80"/>
      <c r="J1" s="81"/>
      <c r="K1" s="80"/>
      <c r="L1" s="81"/>
      <c r="M1" s="81"/>
      <c r="N1" s="81"/>
      <c r="O1" s="80"/>
      <c r="P1" s="81"/>
    </row>
    <row r="2" spans="1:16" ht="21.75" customHeight="1" x14ac:dyDescent="0.2">
      <c r="A2" s="79" t="s">
        <v>79</v>
      </c>
      <c r="B2" s="79"/>
      <c r="C2" s="80"/>
      <c r="D2" s="80"/>
      <c r="E2" s="80"/>
      <c r="F2" s="81"/>
      <c r="G2" s="80"/>
      <c r="H2" s="81"/>
      <c r="I2" s="80"/>
      <c r="J2" s="81"/>
      <c r="K2" s="80"/>
      <c r="L2" s="81"/>
      <c r="M2" s="81"/>
      <c r="N2" s="81"/>
      <c r="O2" s="80"/>
      <c r="P2" s="81"/>
    </row>
    <row r="3" spans="1:16" ht="21.75" customHeight="1" x14ac:dyDescent="0.2">
      <c r="A3" s="52" t="str">
        <f>'5'!A3</f>
        <v>สำหรับงวดสามเดือนสิ้นสุดวันที่ 31 มีนาคม พ.ศ. 2566</v>
      </c>
      <c r="B3" s="82"/>
      <c r="C3" s="82"/>
      <c r="D3" s="82"/>
      <c r="E3" s="82"/>
      <c r="F3" s="83"/>
      <c r="G3" s="82"/>
      <c r="H3" s="83"/>
      <c r="I3" s="82"/>
      <c r="J3" s="83"/>
      <c r="K3" s="82"/>
      <c r="L3" s="83"/>
      <c r="M3" s="83"/>
      <c r="N3" s="83"/>
      <c r="O3" s="82"/>
      <c r="P3" s="83"/>
    </row>
    <row r="4" spans="1:16" ht="18" customHeight="1" x14ac:dyDescent="0.2">
      <c r="A4" s="80"/>
      <c r="B4" s="80"/>
      <c r="C4" s="80"/>
      <c r="D4" s="80"/>
      <c r="E4" s="80"/>
      <c r="F4" s="26"/>
      <c r="G4" s="80"/>
      <c r="H4" s="26"/>
      <c r="I4" s="26"/>
      <c r="J4" s="26"/>
      <c r="K4" s="26"/>
      <c r="L4" s="26"/>
      <c r="M4" s="26"/>
      <c r="N4" s="26"/>
      <c r="O4" s="26"/>
      <c r="P4" s="26"/>
    </row>
    <row r="5" spans="1:16" ht="21" customHeight="1" x14ac:dyDescent="0.2">
      <c r="A5" s="80"/>
      <c r="B5" s="80"/>
      <c r="C5" s="80"/>
      <c r="D5" s="80"/>
      <c r="E5" s="80"/>
      <c r="F5" s="227" t="s">
        <v>2</v>
      </c>
      <c r="G5" s="224"/>
      <c r="H5" s="224"/>
      <c r="I5" s="224"/>
      <c r="J5" s="224"/>
      <c r="K5" s="224"/>
      <c r="L5" s="224"/>
      <c r="M5" s="224"/>
      <c r="N5" s="224"/>
      <c r="O5" s="224"/>
      <c r="P5" s="84" t="s">
        <v>4</v>
      </c>
    </row>
    <row r="6" spans="1:16" ht="21" customHeight="1" x14ac:dyDescent="0.2">
      <c r="A6" s="80"/>
      <c r="B6" s="80"/>
      <c r="C6" s="80"/>
      <c r="D6" s="80"/>
      <c r="E6" s="80"/>
      <c r="F6" s="85"/>
      <c r="G6" s="85"/>
      <c r="H6" s="85"/>
      <c r="I6" s="85"/>
      <c r="J6" s="85"/>
      <c r="K6" s="85"/>
      <c r="L6" s="228" t="s">
        <v>80</v>
      </c>
      <c r="M6" s="224"/>
      <c r="N6" s="224"/>
      <c r="O6" s="85"/>
      <c r="P6" s="85"/>
    </row>
    <row r="7" spans="1:16" ht="21" customHeight="1" x14ac:dyDescent="0.2">
      <c r="A7" s="80"/>
      <c r="B7" s="49"/>
      <c r="C7" s="79"/>
      <c r="E7" s="79"/>
      <c r="F7" s="57" t="s">
        <v>155</v>
      </c>
      <c r="G7" s="1"/>
      <c r="H7" s="86"/>
      <c r="I7" s="57"/>
      <c r="J7" s="86" t="s">
        <v>123</v>
      </c>
      <c r="K7" s="57"/>
      <c r="L7" s="57" t="s">
        <v>81</v>
      </c>
      <c r="M7" s="1"/>
      <c r="N7" s="1"/>
      <c r="O7" s="57"/>
      <c r="P7" s="57"/>
    </row>
    <row r="8" spans="1:16" ht="21" customHeight="1" x14ac:dyDescent="0.2">
      <c r="A8" s="80"/>
      <c r="B8" s="49"/>
      <c r="C8" s="79"/>
      <c r="E8" s="79"/>
      <c r="F8" s="190" t="s">
        <v>156</v>
      </c>
      <c r="G8" s="26"/>
      <c r="H8" s="190" t="s">
        <v>54</v>
      </c>
      <c r="I8" s="190"/>
      <c r="J8" s="190" t="s">
        <v>124</v>
      </c>
      <c r="K8" s="190"/>
      <c r="L8" s="190" t="s">
        <v>125</v>
      </c>
      <c r="M8" s="190"/>
      <c r="N8" s="190" t="s">
        <v>57</v>
      </c>
      <c r="O8" s="190"/>
      <c r="P8" s="190" t="s">
        <v>58</v>
      </c>
    </row>
    <row r="9" spans="1:16" s="131" customFormat="1" ht="21" customHeight="1" x14ac:dyDescent="0.4">
      <c r="A9" s="80"/>
      <c r="B9" s="49"/>
      <c r="C9" s="79"/>
      <c r="E9" s="51"/>
      <c r="F9" s="188" t="s">
        <v>136</v>
      </c>
      <c r="G9" s="189"/>
      <c r="H9" s="188" t="s">
        <v>136</v>
      </c>
      <c r="I9" s="189"/>
      <c r="J9" s="188" t="s">
        <v>136</v>
      </c>
      <c r="K9" s="189"/>
      <c r="L9" s="188" t="s">
        <v>136</v>
      </c>
      <c r="M9" s="57"/>
      <c r="N9" s="188" t="s">
        <v>136</v>
      </c>
      <c r="O9" s="189"/>
      <c r="P9" s="188" t="s">
        <v>136</v>
      </c>
    </row>
    <row r="10" spans="1:16" ht="7.5" customHeight="1" x14ac:dyDescent="0.2">
      <c r="A10" s="80"/>
      <c r="B10" s="59"/>
      <c r="C10" s="132"/>
      <c r="E10" s="132"/>
      <c r="F10" s="133"/>
      <c r="G10" s="134"/>
      <c r="H10" s="135"/>
      <c r="I10" s="136"/>
      <c r="J10" s="135"/>
      <c r="K10" s="136"/>
      <c r="L10" s="135"/>
      <c r="M10" s="135"/>
      <c r="N10" s="137"/>
      <c r="O10" s="136"/>
      <c r="P10" s="137"/>
    </row>
    <row r="11" spans="1:16" ht="21" customHeight="1" x14ac:dyDescent="0.2">
      <c r="A11" s="1" t="s">
        <v>83</v>
      </c>
      <c r="B11" s="59"/>
      <c r="C11" s="132"/>
      <c r="E11" s="132"/>
      <c r="F11" s="138">
        <v>242134600</v>
      </c>
      <c r="G11" s="134"/>
      <c r="H11" s="138">
        <v>139913762</v>
      </c>
      <c r="I11" s="136"/>
      <c r="J11" s="138">
        <v>167694335</v>
      </c>
      <c r="K11" s="136"/>
      <c r="L11" s="138">
        <v>18814074</v>
      </c>
      <c r="M11" s="136"/>
      <c r="N11" s="138">
        <v>45337256</v>
      </c>
      <c r="O11" s="136"/>
      <c r="P11" s="138">
        <f>SUM(F11:N11)</f>
        <v>613894027</v>
      </c>
    </row>
    <row r="12" spans="1:16" ht="21" customHeight="1" x14ac:dyDescent="0.2">
      <c r="A12" s="80" t="s">
        <v>82</v>
      </c>
      <c r="B12" s="49"/>
      <c r="C12" s="134"/>
      <c r="E12" s="134"/>
      <c r="F12" s="139" t="s">
        <v>84</v>
      </c>
      <c r="G12" s="140"/>
      <c r="H12" s="139" t="s">
        <v>84</v>
      </c>
      <c r="I12" s="136"/>
      <c r="J12" s="139" t="s">
        <v>84</v>
      </c>
      <c r="K12" s="136"/>
      <c r="L12" s="141">
        <v>0</v>
      </c>
      <c r="M12" s="136"/>
      <c r="N12" s="141">
        <v>6985207</v>
      </c>
      <c r="O12" s="136"/>
      <c r="P12" s="141">
        <f>SUM(F12:N12)</f>
        <v>6985207</v>
      </c>
    </row>
    <row r="13" spans="1:16" ht="7.5" customHeight="1" x14ac:dyDescent="0.2">
      <c r="A13" s="80"/>
      <c r="B13" s="49"/>
      <c r="C13" s="134"/>
      <c r="E13" s="134"/>
      <c r="F13" s="142"/>
      <c r="G13" s="134"/>
      <c r="H13" s="143"/>
      <c r="I13" s="136"/>
      <c r="J13" s="143"/>
      <c r="K13" s="136"/>
      <c r="L13" s="143"/>
      <c r="M13" s="136"/>
      <c r="N13" s="144"/>
      <c r="O13" s="136"/>
      <c r="P13" s="144"/>
    </row>
    <row r="14" spans="1:16" ht="21" customHeight="1" thickBot="1" x14ac:dyDescent="0.25">
      <c r="A14" s="79" t="s">
        <v>85</v>
      </c>
      <c r="B14" s="79"/>
      <c r="C14" s="134"/>
      <c r="D14" s="134"/>
      <c r="E14" s="134"/>
      <c r="F14" s="145">
        <f>SUM(F11:F13)</f>
        <v>242134600</v>
      </c>
      <c r="G14" s="134"/>
      <c r="H14" s="146">
        <f>SUM(H11:H13)</f>
        <v>139913762</v>
      </c>
      <c r="I14" s="136"/>
      <c r="J14" s="146">
        <f>SUM(J11:J13)</f>
        <v>167694335</v>
      </c>
      <c r="K14" s="136"/>
      <c r="L14" s="146">
        <f>SUM(L11:L13)</f>
        <v>18814074</v>
      </c>
      <c r="M14" s="136"/>
      <c r="N14" s="147">
        <f>SUM(N11:N13)</f>
        <v>52322463</v>
      </c>
      <c r="O14" s="136"/>
      <c r="P14" s="147">
        <f>SUM(P11:P13)</f>
        <v>620879234</v>
      </c>
    </row>
    <row r="15" spans="1:16" ht="21" customHeight="1" thickTop="1" x14ac:dyDescent="0.2">
      <c r="A15" s="1"/>
      <c r="B15" s="79"/>
      <c r="C15" s="132"/>
      <c r="D15" s="79"/>
      <c r="E15" s="132"/>
      <c r="F15" s="148"/>
      <c r="G15" s="148"/>
      <c r="H15" s="148"/>
      <c r="I15" s="148"/>
      <c r="J15" s="148"/>
      <c r="K15" s="148"/>
      <c r="L15" s="148"/>
      <c r="M15" s="148"/>
      <c r="N15" s="149"/>
      <c r="O15" s="148"/>
      <c r="P15" s="148"/>
    </row>
    <row r="16" spans="1:16" ht="21" customHeight="1" x14ac:dyDescent="0.2">
      <c r="A16" s="1" t="s">
        <v>134</v>
      </c>
      <c r="B16" s="59"/>
      <c r="C16" s="79"/>
      <c r="D16" s="87"/>
      <c r="E16" s="79"/>
      <c r="F16" s="66">
        <v>242134600</v>
      </c>
      <c r="G16" s="80"/>
      <c r="H16" s="66">
        <v>139913762</v>
      </c>
      <c r="I16" s="26"/>
      <c r="J16" s="66">
        <v>167694335</v>
      </c>
      <c r="K16" s="26"/>
      <c r="L16" s="66">
        <v>19289553</v>
      </c>
      <c r="M16" s="26"/>
      <c r="N16" s="66">
        <v>34272794</v>
      </c>
      <c r="O16" s="26"/>
      <c r="P16" s="66">
        <f>SUM(F16:N16)</f>
        <v>603305044</v>
      </c>
    </row>
    <row r="17" spans="1:16" ht="21" customHeight="1" x14ac:dyDescent="0.2">
      <c r="A17" s="80" t="s">
        <v>82</v>
      </c>
      <c r="B17" s="49"/>
      <c r="C17" s="80"/>
      <c r="D17" s="91"/>
      <c r="E17" s="80"/>
      <c r="F17" s="208">
        <v>0</v>
      </c>
      <c r="G17" s="209"/>
      <c r="H17" s="208">
        <v>0</v>
      </c>
      <c r="I17" s="210"/>
      <c r="J17" s="208">
        <v>0</v>
      </c>
      <c r="K17" s="210"/>
      <c r="L17" s="211">
        <v>0</v>
      </c>
      <c r="M17" s="26"/>
      <c r="N17" s="25">
        <f>'5'!F38</f>
        <v>4812232</v>
      </c>
      <c r="O17" s="26"/>
      <c r="P17" s="25">
        <f>SUM(F17:N17)</f>
        <v>4812232</v>
      </c>
    </row>
    <row r="18" spans="1:16" ht="7.5" customHeight="1" x14ac:dyDescent="0.2">
      <c r="A18" s="80"/>
      <c r="B18" s="49"/>
      <c r="C18" s="80"/>
      <c r="D18" s="80"/>
      <c r="E18" s="80"/>
      <c r="F18" s="92"/>
      <c r="G18" s="80"/>
      <c r="H18" s="76"/>
      <c r="I18" s="26"/>
      <c r="J18" s="76"/>
      <c r="K18" s="26"/>
      <c r="L18" s="76"/>
      <c r="M18" s="26"/>
      <c r="N18" s="93"/>
      <c r="O18" s="26"/>
      <c r="P18" s="93"/>
    </row>
    <row r="19" spans="1:16" ht="21" customHeight="1" thickBot="1" x14ac:dyDescent="0.25">
      <c r="A19" s="79" t="s">
        <v>135</v>
      </c>
      <c r="B19" s="79"/>
      <c r="C19" s="80"/>
      <c r="D19" s="80"/>
      <c r="E19" s="80"/>
      <c r="F19" s="121">
        <f>SUM(F16:F18)</f>
        <v>242134600</v>
      </c>
      <c r="G19" s="80"/>
      <c r="H19" s="122">
        <f>SUM(H16:H18)</f>
        <v>139913762</v>
      </c>
      <c r="I19" s="26"/>
      <c r="J19" s="122">
        <f>SUM(J16:J18)</f>
        <v>167694335</v>
      </c>
      <c r="K19" s="26"/>
      <c r="L19" s="122">
        <f>SUM(L16:L18)</f>
        <v>19289553</v>
      </c>
      <c r="M19" s="26"/>
      <c r="N19" s="123">
        <f>SUM(N16:N18)</f>
        <v>39085026</v>
      </c>
      <c r="O19" s="26"/>
      <c r="P19" s="123">
        <f>SUM(P16:P18)</f>
        <v>608117276</v>
      </c>
    </row>
    <row r="20" spans="1:16" ht="20.25" customHeight="1" thickTop="1" x14ac:dyDescent="0.2">
      <c r="A20" s="79"/>
      <c r="B20" s="79"/>
      <c r="C20" s="80"/>
      <c r="D20" s="80"/>
      <c r="E20" s="80"/>
      <c r="F20" s="26"/>
      <c r="G20" s="80"/>
      <c r="H20" s="26"/>
      <c r="I20" s="26"/>
      <c r="J20" s="26"/>
      <c r="K20" s="26"/>
      <c r="L20" s="26"/>
      <c r="M20" s="26"/>
      <c r="N20" s="26"/>
      <c r="O20" s="26"/>
      <c r="P20" s="120"/>
    </row>
    <row r="21" spans="1:16" ht="22.5" customHeight="1" x14ac:dyDescent="0.2">
      <c r="A21" s="79"/>
      <c r="B21" s="79"/>
      <c r="C21" s="80"/>
      <c r="D21" s="80"/>
      <c r="E21" s="80"/>
      <c r="F21" s="26"/>
      <c r="G21" s="80"/>
      <c r="H21" s="26"/>
      <c r="I21" s="26"/>
      <c r="J21" s="26"/>
      <c r="K21" s="26"/>
      <c r="L21" s="26"/>
      <c r="M21" s="26"/>
      <c r="N21" s="26"/>
      <c r="O21" s="26"/>
      <c r="P21" s="120"/>
    </row>
    <row r="22" spans="1:16" s="127" customFormat="1" ht="22.5" customHeight="1" x14ac:dyDescent="0.2">
      <c r="A22" s="79"/>
      <c r="B22" s="79"/>
      <c r="C22" s="80"/>
      <c r="D22" s="80"/>
      <c r="E22" s="80"/>
      <c r="F22" s="26"/>
      <c r="G22" s="80"/>
      <c r="H22" s="26"/>
      <c r="I22" s="26"/>
      <c r="J22" s="26"/>
      <c r="K22" s="26"/>
      <c r="L22" s="26"/>
      <c r="M22" s="26"/>
      <c r="N22" s="26"/>
      <c r="O22" s="26"/>
      <c r="P22" s="120"/>
    </row>
    <row r="23" spans="1:16" s="131" customFormat="1" ht="22.5" customHeight="1" x14ac:dyDescent="0.2">
      <c r="A23" s="79"/>
      <c r="B23" s="79"/>
      <c r="C23" s="80"/>
      <c r="D23" s="80"/>
      <c r="E23" s="80"/>
      <c r="F23" s="26"/>
      <c r="G23" s="80"/>
      <c r="H23" s="26"/>
      <c r="I23" s="26"/>
      <c r="J23" s="26"/>
      <c r="K23" s="26"/>
      <c r="L23" s="26"/>
      <c r="M23" s="26"/>
      <c r="N23" s="26"/>
      <c r="O23" s="26"/>
      <c r="P23" s="120"/>
    </row>
    <row r="24" spans="1:16" s="218" customFormat="1" ht="22.5" customHeight="1" x14ac:dyDescent="0.2">
      <c r="A24" s="215"/>
      <c r="B24" s="215"/>
      <c r="C24" s="216"/>
      <c r="D24" s="216"/>
      <c r="E24" s="216"/>
      <c r="F24" s="195"/>
      <c r="G24" s="216"/>
      <c r="H24" s="195"/>
      <c r="I24" s="195"/>
      <c r="J24" s="195"/>
      <c r="K24" s="195"/>
      <c r="L24" s="195"/>
      <c r="M24" s="195"/>
      <c r="N24" s="195"/>
      <c r="O24" s="195"/>
      <c r="P24" s="217"/>
    </row>
    <row r="25" spans="1:16" s="218" customFormat="1" ht="22.5" customHeight="1" x14ac:dyDescent="0.2">
      <c r="A25" s="215"/>
      <c r="B25" s="215"/>
      <c r="C25" s="216"/>
      <c r="D25" s="216"/>
      <c r="E25" s="216"/>
      <c r="F25" s="195"/>
      <c r="G25" s="216"/>
      <c r="H25" s="195"/>
      <c r="I25" s="195"/>
      <c r="J25" s="195"/>
      <c r="K25" s="195"/>
      <c r="L25" s="195"/>
      <c r="M25" s="195"/>
      <c r="N25" s="195"/>
      <c r="O25" s="195"/>
      <c r="P25" s="195"/>
    </row>
    <row r="26" spans="1:16" s="218" customFormat="1" ht="11.45" customHeight="1" x14ac:dyDescent="0.2">
      <c r="A26" s="215"/>
      <c r="B26" s="215"/>
      <c r="C26" s="216"/>
      <c r="D26" s="216"/>
      <c r="E26" s="216"/>
      <c r="F26" s="195"/>
      <c r="G26" s="216"/>
      <c r="H26" s="195"/>
      <c r="I26" s="195"/>
      <c r="J26" s="195"/>
      <c r="K26" s="195"/>
      <c r="L26" s="195"/>
      <c r="M26" s="195"/>
      <c r="N26" s="195"/>
      <c r="O26" s="195"/>
      <c r="P26" s="195"/>
    </row>
    <row r="27" spans="1:16" s="218" customFormat="1" ht="21.95" customHeight="1" x14ac:dyDescent="0.2">
      <c r="A27" s="219" t="str">
        <f>'5'!A58</f>
        <v>หมายเหตุประกอบข้อมูลทางการเงินระหว่างกาลในหน้า 10 ถึง 21 เป็นส่วนหนึ่งของข้อมูลทางการเงินระหว่างกาลนี้</v>
      </c>
      <c r="B27" s="220"/>
      <c r="C27" s="220"/>
      <c r="D27" s="220"/>
      <c r="E27" s="220"/>
      <c r="F27" s="221"/>
      <c r="G27" s="220"/>
      <c r="H27" s="221"/>
      <c r="I27" s="220"/>
      <c r="J27" s="221"/>
      <c r="K27" s="220"/>
      <c r="L27" s="221"/>
      <c r="M27" s="221"/>
      <c r="N27" s="221"/>
      <c r="O27" s="220"/>
      <c r="P27" s="221"/>
    </row>
  </sheetData>
  <mergeCells count="2">
    <mergeCell ref="F5:O5"/>
    <mergeCell ref="L6:N6"/>
  </mergeCells>
  <pageMargins left="0.5" right="0.5" top="0.5" bottom="0.6" header="0.49" footer="0.4"/>
  <pageSetup paperSize="9" firstPageNumber="6" orientation="landscape" useFirstPageNumber="1" horizontalDpi="1200" verticalDpi="1200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6"/>
  <sheetViews>
    <sheetView topLeftCell="B1" zoomScaleNormal="100" zoomScaleSheetLayoutView="99" workbookViewId="0">
      <selection activeCell="D138" sqref="D138"/>
    </sheetView>
  </sheetViews>
  <sheetFormatPr defaultColWidth="12.7109375" defaultRowHeight="15" customHeight="1" x14ac:dyDescent="0.2"/>
  <cols>
    <col min="1" max="1" width="4.85546875" customWidth="1"/>
    <col min="2" max="2" width="7.85546875" customWidth="1"/>
    <col min="3" max="3" width="23.7109375" customWidth="1"/>
    <col min="4" max="4" width="1.5703125" customWidth="1"/>
    <col min="5" max="5" width="2.28515625" customWidth="1"/>
    <col min="6" max="6" width="12.28515625" customWidth="1"/>
    <col min="7" max="7" width="0.85546875" customWidth="1"/>
    <col min="8" max="8" width="14.140625" customWidth="1"/>
    <col min="9" max="9" width="0.85546875" customWidth="1"/>
    <col min="10" max="10" width="18.7109375" customWidth="1"/>
    <col min="11" max="11" width="0.85546875" customWidth="1"/>
    <col min="12" max="12" width="17.7109375" customWidth="1"/>
    <col min="13" max="13" width="0.85546875" customWidth="1"/>
    <col min="14" max="14" width="13.42578125" customWidth="1"/>
    <col min="15" max="15" width="0.85546875" customWidth="1"/>
    <col min="16" max="16" width="16.85546875" customWidth="1"/>
  </cols>
  <sheetData>
    <row r="1" spans="1:16" ht="21.75" customHeight="1" x14ac:dyDescent="0.2">
      <c r="A1" s="1" t="s">
        <v>0</v>
      </c>
      <c r="B1" s="79"/>
      <c r="C1" s="80"/>
      <c r="D1" s="80"/>
      <c r="E1" s="80"/>
      <c r="F1" s="81"/>
      <c r="G1" s="80"/>
      <c r="H1" s="81"/>
      <c r="I1" s="80"/>
      <c r="J1" s="81"/>
      <c r="K1" s="80"/>
      <c r="L1" s="81"/>
      <c r="M1" s="81"/>
      <c r="N1" s="81"/>
      <c r="O1" s="80"/>
      <c r="P1" s="81"/>
    </row>
    <row r="2" spans="1:16" ht="21.75" customHeight="1" x14ac:dyDescent="0.2">
      <c r="A2" s="79" t="s">
        <v>86</v>
      </c>
      <c r="B2" s="79"/>
      <c r="C2" s="80"/>
      <c r="D2" s="80"/>
      <c r="E2" s="80"/>
      <c r="F2" s="81"/>
      <c r="G2" s="80"/>
      <c r="H2" s="81"/>
      <c r="I2" s="80"/>
      <c r="J2" s="81"/>
      <c r="K2" s="80"/>
      <c r="L2" s="81"/>
      <c r="M2" s="81"/>
      <c r="N2" s="81"/>
      <c r="O2" s="80"/>
      <c r="P2" s="81"/>
    </row>
    <row r="3" spans="1:16" ht="21.75" customHeight="1" x14ac:dyDescent="0.2">
      <c r="A3" s="52" t="str">
        <f>'5'!A3</f>
        <v>สำหรับงวดสามเดือนสิ้นสุดวันที่ 31 มีนาคม พ.ศ. 2566</v>
      </c>
      <c r="B3" s="82"/>
      <c r="C3" s="82"/>
      <c r="D3" s="82"/>
      <c r="E3" s="82"/>
      <c r="F3" s="83"/>
      <c r="G3" s="82"/>
      <c r="H3" s="83"/>
      <c r="I3" s="82"/>
      <c r="J3" s="83"/>
      <c r="K3" s="82"/>
      <c r="L3" s="83"/>
      <c r="M3" s="83"/>
      <c r="N3" s="83"/>
      <c r="O3" s="82"/>
      <c r="P3" s="83"/>
    </row>
    <row r="4" spans="1:16" ht="18" customHeight="1" x14ac:dyDescent="0.2">
      <c r="A4" s="80"/>
      <c r="B4" s="80"/>
      <c r="C4" s="80"/>
      <c r="D4" s="80"/>
      <c r="E4" s="80"/>
      <c r="F4" s="26"/>
      <c r="G4" s="80"/>
      <c r="H4" s="26"/>
      <c r="I4" s="26"/>
      <c r="J4" s="26"/>
      <c r="K4" s="26"/>
      <c r="L4" s="26"/>
      <c r="M4" s="26"/>
      <c r="N4" s="26"/>
      <c r="O4" s="26"/>
      <c r="P4" s="26"/>
    </row>
    <row r="5" spans="1:16" ht="21.75" customHeight="1" x14ac:dyDescent="0.2">
      <c r="A5" s="80"/>
      <c r="B5" s="80"/>
      <c r="C5" s="80"/>
      <c r="D5" s="80"/>
      <c r="E5" s="80"/>
      <c r="F5" s="227" t="s">
        <v>3</v>
      </c>
      <c r="G5" s="224"/>
      <c r="H5" s="224"/>
      <c r="I5" s="224"/>
      <c r="J5" s="224"/>
      <c r="K5" s="224"/>
      <c r="L5" s="224"/>
      <c r="M5" s="224"/>
      <c r="N5" s="224"/>
      <c r="O5" s="224"/>
      <c r="P5" s="84" t="s">
        <v>4</v>
      </c>
    </row>
    <row r="6" spans="1:16" ht="21.75" customHeight="1" x14ac:dyDescent="0.2">
      <c r="A6" s="80"/>
      <c r="B6" s="80"/>
      <c r="C6" s="80"/>
      <c r="D6" s="80"/>
      <c r="E6" s="80"/>
      <c r="F6" s="85"/>
      <c r="G6" s="85"/>
      <c r="H6" s="85"/>
      <c r="I6" s="85"/>
      <c r="J6" s="85"/>
      <c r="K6" s="85"/>
      <c r="L6" s="228" t="s">
        <v>80</v>
      </c>
      <c r="M6" s="224"/>
      <c r="N6" s="224"/>
      <c r="O6" s="85"/>
      <c r="P6" s="85"/>
    </row>
    <row r="7" spans="1:16" ht="21.75" customHeight="1" x14ac:dyDescent="0.2">
      <c r="A7" s="80"/>
      <c r="B7" s="49"/>
      <c r="C7" s="79"/>
      <c r="E7" s="79"/>
      <c r="F7" s="57" t="s">
        <v>155</v>
      </c>
      <c r="G7" s="1"/>
      <c r="H7" s="86"/>
      <c r="I7" s="57"/>
      <c r="J7" s="86" t="s">
        <v>123</v>
      </c>
      <c r="K7" s="57"/>
      <c r="L7" s="57" t="s">
        <v>81</v>
      </c>
      <c r="M7" s="1"/>
      <c r="N7" s="1"/>
      <c r="O7" s="57"/>
      <c r="P7" s="57"/>
    </row>
    <row r="8" spans="1:16" ht="21.75" customHeight="1" x14ac:dyDescent="0.2">
      <c r="A8" s="80"/>
      <c r="B8" s="49"/>
      <c r="C8" s="79"/>
      <c r="E8" s="79"/>
      <c r="F8" s="190" t="s">
        <v>156</v>
      </c>
      <c r="G8" s="195"/>
      <c r="H8" s="196" t="s">
        <v>54</v>
      </c>
      <c r="I8" s="195"/>
      <c r="J8" s="196" t="s">
        <v>124</v>
      </c>
      <c r="K8" s="195"/>
      <c r="L8" s="185" t="s">
        <v>125</v>
      </c>
      <c r="M8" s="190"/>
      <c r="N8" s="190" t="s">
        <v>57</v>
      </c>
      <c r="O8" s="195"/>
      <c r="P8" s="190" t="s">
        <v>58</v>
      </c>
    </row>
    <row r="9" spans="1:16" s="131" customFormat="1" ht="21.75" customHeight="1" x14ac:dyDescent="0.4">
      <c r="A9" s="80"/>
      <c r="B9" s="49"/>
      <c r="C9" s="79"/>
      <c r="D9"/>
      <c r="E9" s="51"/>
      <c r="F9" s="188" t="s">
        <v>136</v>
      </c>
      <c r="G9" s="189"/>
      <c r="H9" s="188" t="s">
        <v>136</v>
      </c>
      <c r="I9" s="189"/>
      <c r="J9" s="188" t="s">
        <v>136</v>
      </c>
      <c r="K9" s="189"/>
      <c r="L9" s="188" t="s">
        <v>136</v>
      </c>
      <c r="M9" s="57"/>
      <c r="N9" s="188" t="s">
        <v>136</v>
      </c>
      <c r="O9" s="189"/>
      <c r="P9" s="188" t="s">
        <v>136</v>
      </c>
    </row>
    <row r="10" spans="1:16" ht="7.5" customHeight="1" x14ac:dyDescent="0.2">
      <c r="A10" s="80"/>
      <c r="B10" s="59"/>
      <c r="C10" s="79"/>
      <c r="E10" s="79"/>
      <c r="F10" s="88"/>
      <c r="G10" s="80"/>
      <c r="H10" s="50"/>
      <c r="I10" s="26"/>
      <c r="J10" s="50"/>
      <c r="K10" s="26"/>
      <c r="L10" s="50"/>
      <c r="M10" s="50"/>
      <c r="N10" s="81"/>
      <c r="O10" s="26"/>
      <c r="P10" s="81"/>
    </row>
    <row r="11" spans="1:16" s="168" customFormat="1" ht="21.75" customHeight="1" x14ac:dyDescent="0.2">
      <c r="A11" s="169" t="s">
        <v>83</v>
      </c>
      <c r="B11" s="170"/>
      <c r="C11" s="132"/>
      <c r="D11"/>
      <c r="E11" s="132"/>
      <c r="F11" s="138">
        <v>242134600</v>
      </c>
      <c r="G11" s="134"/>
      <c r="H11" s="138">
        <v>139913762</v>
      </c>
      <c r="I11" s="136"/>
      <c r="J11" s="138">
        <v>167694335</v>
      </c>
      <c r="K11" s="136"/>
      <c r="L11" s="138">
        <v>18814074</v>
      </c>
      <c r="M11" s="136"/>
      <c r="N11" s="171">
        <v>47734437</v>
      </c>
      <c r="O11" s="136"/>
      <c r="P11" s="171">
        <f>SUM(F11:N11)</f>
        <v>616291208</v>
      </c>
    </row>
    <row r="12" spans="1:16" s="168" customFormat="1" ht="21.75" customHeight="1" x14ac:dyDescent="0.2">
      <c r="A12" s="134" t="s">
        <v>82</v>
      </c>
      <c r="B12" s="172"/>
      <c r="C12" s="134"/>
      <c r="D12"/>
      <c r="E12" s="134"/>
      <c r="F12" s="139" t="s">
        <v>84</v>
      </c>
      <c r="G12" s="140"/>
      <c r="H12" s="139" t="s">
        <v>84</v>
      </c>
      <c r="I12" s="136"/>
      <c r="J12" s="139" t="s">
        <v>84</v>
      </c>
      <c r="K12" s="136"/>
      <c r="L12" s="141">
        <v>0</v>
      </c>
      <c r="M12" s="136"/>
      <c r="N12" s="141">
        <v>2951969</v>
      </c>
      <c r="O12" s="136"/>
      <c r="P12" s="141">
        <f>SUM(F12:N12)</f>
        <v>2951969</v>
      </c>
    </row>
    <row r="13" spans="1:16" s="168" customFormat="1" ht="7.5" customHeight="1" x14ac:dyDescent="0.2">
      <c r="A13" s="134"/>
      <c r="B13" s="172"/>
      <c r="C13" s="134"/>
      <c r="D13"/>
      <c r="E13" s="134"/>
      <c r="F13" s="142"/>
      <c r="G13" s="134"/>
      <c r="H13" s="143"/>
      <c r="I13" s="136"/>
      <c r="J13" s="143"/>
      <c r="K13" s="136"/>
      <c r="L13" s="143"/>
      <c r="M13" s="136"/>
      <c r="N13" s="144"/>
      <c r="O13" s="136"/>
      <c r="P13" s="144"/>
    </row>
    <row r="14" spans="1:16" s="168" customFormat="1" ht="21.75" customHeight="1" thickBot="1" x14ac:dyDescent="0.25">
      <c r="A14" s="132" t="s">
        <v>85</v>
      </c>
      <c r="B14" s="132"/>
      <c r="C14" s="134"/>
      <c r="D14" s="134"/>
      <c r="E14" s="134"/>
      <c r="F14" s="173">
        <f>SUM(F11:F13)</f>
        <v>242134600</v>
      </c>
      <c r="G14" s="134"/>
      <c r="H14" s="173">
        <f>SUM(H11:H13)</f>
        <v>139913762</v>
      </c>
      <c r="I14" s="136"/>
      <c r="J14" s="173">
        <f>SUM(J11:J13)</f>
        <v>167694335</v>
      </c>
      <c r="K14" s="136"/>
      <c r="L14" s="173">
        <f>SUM(L11:L13)</f>
        <v>18814074</v>
      </c>
      <c r="M14" s="136"/>
      <c r="N14" s="173">
        <f>SUM(N11:N13)</f>
        <v>50686406</v>
      </c>
      <c r="O14" s="136"/>
      <c r="P14" s="173">
        <f>SUM(P11:P13)</f>
        <v>619243177</v>
      </c>
    </row>
    <row r="15" spans="1:16" ht="21.75" customHeight="1" thickTop="1" x14ac:dyDescent="0.2">
      <c r="A15" s="1"/>
      <c r="B15" s="79"/>
      <c r="C15" s="79"/>
      <c r="D15" s="79"/>
      <c r="E15" s="79"/>
      <c r="F15" s="89"/>
      <c r="G15" s="89"/>
      <c r="H15" s="89"/>
      <c r="I15" s="89"/>
      <c r="J15" s="89"/>
      <c r="K15" s="89"/>
      <c r="L15" s="89"/>
      <c r="M15" s="89"/>
      <c r="N15" s="90"/>
      <c r="O15" s="89"/>
      <c r="P15" s="89"/>
    </row>
    <row r="16" spans="1:16" ht="21.75" customHeight="1" x14ac:dyDescent="0.2">
      <c r="A16" s="1" t="s">
        <v>134</v>
      </c>
      <c r="B16" s="59"/>
      <c r="C16" s="79"/>
      <c r="D16" s="87"/>
      <c r="E16" s="79"/>
      <c r="F16" s="66">
        <v>242134600</v>
      </c>
      <c r="G16" s="80"/>
      <c r="H16" s="66">
        <v>139913762</v>
      </c>
      <c r="I16" s="26"/>
      <c r="J16" s="66">
        <v>167694335</v>
      </c>
      <c r="K16" s="26"/>
      <c r="L16" s="66">
        <v>19289553</v>
      </c>
      <c r="M16" s="26"/>
      <c r="N16" s="198">
        <v>24501939</v>
      </c>
      <c r="O16" s="26"/>
      <c r="P16" s="119">
        <f>SUM(F16:N16)</f>
        <v>593534189</v>
      </c>
    </row>
    <row r="17" spans="1:16" ht="21.75" customHeight="1" x14ac:dyDescent="0.2">
      <c r="A17" s="80" t="s">
        <v>82</v>
      </c>
      <c r="B17" s="49"/>
      <c r="C17" s="80"/>
      <c r="D17" s="91"/>
      <c r="E17" s="80"/>
      <c r="F17" s="208">
        <v>0</v>
      </c>
      <c r="G17" s="209"/>
      <c r="H17" s="208">
        <v>0</v>
      </c>
      <c r="I17" s="210"/>
      <c r="J17" s="208">
        <v>0</v>
      </c>
      <c r="K17" s="210"/>
      <c r="L17" s="211">
        <v>0</v>
      </c>
      <c r="M17" s="26"/>
      <c r="N17" s="25">
        <f>'5'!J38</f>
        <v>2022662</v>
      </c>
      <c r="O17" s="26"/>
      <c r="P17" s="25">
        <f>SUM(F17:N17)</f>
        <v>2022662</v>
      </c>
    </row>
    <row r="18" spans="1:16" ht="7.5" customHeight="1" x14ac:dyDescent="0.2">
      <c r="A18" s="80"/>
      <c r="B18" s="49"/>
      <c r="C18" s="80"/>
      <c r="D18" s="80"/>
      <c r="E18" s="80"/>
      <c r="F18" s="92"/>
      <c r="G18" s="80"/>
      <c r="H18" s="76"/>
      <c r="I18" s="26"/>
      <c r="J18" s="76"/>
      <c r="K18" s="26"/>
      <c r="L18" s="76"/>
      <c r="M18" s="26"/>
      <c r="N18" s="93"/>
      <c r="O18" s="26"/>
      <c r="P18" s="93"/>
    </row>
    <row r="19" spans="1:16" ht="21.75" customHeight="1" thickBot="1" x14ac:dyDescent="0.25">
      <c r="A19" s="79" t="s">
        <v>135</v>
      </c>
      <c r="B19" s="79"/>
      <c r="C19" s="80"/>
      <c r="D19" s="80"/>
      <c r="E19" s="80"/>
      <c r="F19" s="68">
        <f>SUM(F16:F18)</f>
        <v>242134600</v>
      </c>
      <c r="G19" s="80"/>
      <c r="H19" s="68">
        <f>SUM(H16:H18)</f>
        <v>139913762</v>
      </c>
      <c r="I19" s="26"/>
      <c r="J19" s="68">
        <f>SUM(J16:J18)</f>
        <v>167694335</v>
      </c>
      <c r="K19" s="26"/>
      <c r="L19" s="68">
        <f>SUM(L16:L18)</f>
        <v>19289553</v>
      </c>
      <c r="M19" s="26"/>
      <c r="N19" s="68">
        <f>SUM(N16:N18)</f>
        <v>26524601</v>
      </c>
      <c r="O19" s="26"/>
      <c r="P19" s="68">
        <f>SUM(P16:P18)</f>
        <v>595556851</v>
      </c>
    </row>
    <row r="20" spans="1:16" ht="22.5" customHeight="1" thickTop="1" x14ac:dyDescent="0.2">
      <c r="A20" s="79"/>
      <c r="B20" s="79"/>
      <c r="C20" s="80"/>
      <c r="D20" s="80"/>
      <c r="E20" s="80"/>
      <c r="F20" s="26"/>
      <c r="G20" s="80"/>
      <c r="H20" s="26"/>
      <c r="I20" s="26"/>
      <c r="J20" s="26"/>
      <c r="K20" s="26"/>
      <c r="L20" s="26"/>
      <c r="M20" s="26"/>
      <c r="N20" s="26"/>
      <c r="O20" s="26"/>
      <c r="P20" s="26"/>
    </row>
    <row r="21" spans="1:16" ht="22.5" customHeight="1" x14ac:dyDescent="0.2">
      <c r="A21" s="79"/>
      <c r="B21" s="79"/>
      <c r="C21" s="80"/>
      <c r="D21" s="80"/>
      <c r="E21" s="80"/>
      <c r="F21" s="26"/>
      <c r="G21" s="80"/>
      <c r="H21" s="26"/>
      <c r="I21" s="26"/>
      <c r="J21" s="26"/>
      <c r="K21" s="26"/>
      <c r="L21" s="26"/>
      <c r="M21" s="26"/>
      <c r="N21" s="26"/>
      <c r="O21" s="26"/>
      <c r="P21" s="26"/>
    </row>
    <row r="22" spans="1:16" s="124" customFormat="1" ht="27" customHeight="1" x14ac:dyDescent="0.2">
      <c r="A22" s="79"/>
      <c r="B22" s="79"/>
      <c r="C22" s="80"/>
      <c r="D22" s="80"/>
      <c r="E22" s="80"/>
      <c r="F22" s="26"/>
      <c r="G22" s="80"/>
      <c r="H22" s="26"/>
      <c r="I22" s="26"/>
      <c r="J22" s="26"/>
      <c r="K22" s="26"/>
      <c r="L22" s="26"/>
      <c r="M22" s="26"/>
      <c r="N22" s="26"/>
      <c r="O22" s="26"/>
      <c r="P22" s="26"/>
    </row>
    <row r="23" spans="1:16" ht="21" customHeight="1" x14ac:dyDescent="0.2">
      <c r="A23" s="79"/>
      <c r="B23" s="79"/>
      <c r="C23" s="80"/>
      <c r="D23" s="80"/>
      <c r="E23" s="80"/>
      <c r="F23" s="26"/>
      <c r="G23" s="80"/>
      <c r="H23" s="26"/>
      <c r="I23" s="26"/>
      <c r="J23" s="26"/>
      <c r="K23" s="26"/>
      <c r="L23" s="26"/>
      <c r="M23" s="26"/>
      <c r="N23" s="26"/>
      <c r="O23" s="26"/>
      <c r="P23" s="26"/>
    </row>
    <row r="24" spans="1:16" s="131" customFormat="1" ht="21" customHeight="1" x14ac:dyDescent="0.2">
      <c r="A24" s="79"/>
      <c r="B24" s="79"/>
      <c r="C24" s="80"/>
      <c r="D24" s="80"/>
      <c r="E24" s="80"/>
      <c r="F24" s="26"/>
      <c r="G24" s="80"/>
      <c r="H24" s="26"/>
      <c r="I24" s="26"/>
      <c r="J24" s="26"/>
      <c r="K24" s="26"/>
      <c r="L24" s="26"/>
      <c r="M24" s="26"/>
      <c r="N24" s="26"/>
      <c r="O24" s="26"/>
      <c r="P24" s="26"/>
    </row>
    <row r="25" spans="1:16" s="131" customFormat="1" ht="21" customHeight="1" x14ac:dyDescent="0.2">
      <c r="A25" s="79"/>
      <c r="B25" s="79"/>
      <c r="C25" s="80"/>
      <c r="D25" s="80"/>
      <c r="E25" s="80"/>
      <c r="F25" s="26"/>
      <c r="G25" s="80"/>
      <c r="H25" s="26"/>
      <c r="I25" s="26"/>
      <c r="J25" s="26"/>
      <c r="K25" s="26"/>
      <c r="L25" s="26"/>
      <c r="M25" s="26"/>
      <c r="N25" s="26"/>
      <c r="O25" s="26"/>
      <c r="P25" s="26"/>
    </row>
    <row r="26" spans="1:16" ht="21.95" customHeight="1" x14ac:dyDescent="0.2">
      <c r="A26" s="53" t="str">
        <f>'5'!A58</f>
        <v>หมายเหตุประกอบข้อมูลทางการเงินระหว่างกาลในหน้า 10 ถึง 21 เป็นส่วนหนึ่งของข้อมูลทางการเงินระหว่างกาลนี้</v>
      </c>
      <c r="B26" s="82"/>
      <c r="C26" s="82"/>
      <c r="D26" s="82"/>
      <c r="E26" s="82"/>
      <c r="F26" s="83"/>
      <c r="G26" s="82"/>
      <c r="H26" s="83"/>
      <c r="I26" s="82"/>
      <c r="J26" s="83"/>
      <c r="K26" s="82"/>
      <c r="L26" s="83"/>
      <c r="M26" s="83"/>
      <c r="N26" s="83"/>
      <c r="O26" s="82"/>
      <c r="P26" s="83"/>
    </row>
  </sheetData>
  <mergeCells count="2">
    <mergeCell ref="F5:O5"/>
    <mergeCell ref="L6:N6"/>
  </mergeCells>
  <pageMargins left="0.5" right="0.5" top="0.5" bottom="0.6" header="0.49" footer="0.4"/>
  <pageSetup paperSize="9" firstPageNumber="7" orientation="landscape" useFirstPageNumber="1" horizontalDpi="1200" verticalDpi="1200" r:id="rId1"/>
  <headerFooter>
    <oddFooter>&amp;R&amp;"Browallia New,Regular"&amp;13&amp;P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98"/>
  <sheetViews>
    <sheetView tabSelected="1" topLeftCell="B76" zoomScaleNormal="100" zoomScaleSheetLayoutView="100" workbookViewId="0">
      <selection activeCell="L92" sqref="L92"/>
    </sheetView>
  </sheetViews>
  <sheetFormatPr defaultColWidth="12.7109375" defaultRowHeight="15" customHeight="1" x14ac:dyDescent="0.2"/>
  <cols>
    <col min="1" max="1" width="1.140625" customWidth="1"/>
    <col min="2" max="2" width="34" customWidth="1"/>
    <col min="3" max="3" width="7.42578125" style="128" customWidth="1"/>
    <col min="4" max="4" width="7.85546875" customWidth="1"/>
    <col min="5" max="5" width="0.85546875" customWidth="1"/>
    <col min="6" max="6" width="14.7109375" customWidth="1"/>
    <col min="7" max="7" width="0.85546875" customWidth="1"/>
    <col min="8" max="8" width="14.7109375" style="168" customWidth="1"/>
    <col min="9" max="9" width="0.85546875" customWidth="1"/>
    <col min="10" max="10" width="14.7109375" customWidth="1"/>
    <col min="11" max="11" width="0.85546875" customWidth="1"/>
    <col min="12" max="12" width="14.7109375" style="168" customWidth="1"/>
  </cols>
  <sheetData>
    <row r="1" spans="1:12" ht="21.75" customHeight="1" x14ac:dyDescent="0.2">
      <c r="A1" s="1" t="s">
        <v>0</v>
      </c>
      <c r="B1" s="49"/>
      <c r="C1" s="49"/>
      <c r="D1" s="94"/>
      <c r="E1" s="49"/>
      <c r="F1" s="51"/>
      <c r="G1" s="49"/>
      <c r="H1" s="175"/>
      <c r="I1" s="49"/>
      <c r="J1" s="51"/>
      <c r="K1" s="49"/>
      <c r="L1" s="175"/>
    </row>
    <row r="2" spans="1:12" ht="21.75" customHeight="1" x14ac:dyDescent="0.2">
      <c r="A2" s="95" t="s">
        <v>87</v>
      </c>
      <c r="B2" s="49"/>
      <c r="C2" s="49"/>
      <c r="D2" s="94"/>
      <c r="E2" s="49"/>
      <c r="F2" s="51"/>
      <c r="G2" s="49"/>
      <c r="H2" s="175"/>
      <c r="I2" s="49"/>
      <c r="J2" s="51"/>
      <c r="K2" s="49"/>
      <c r="L2" s="175"/>
    </row>
    <row r="3" spans="1:12" ht="21.75" customHeight="1" x14ac:dyDescent="0.2">
      <c r="A3" s="96" t="s">
        <v>133</v>
      </c>
      <c r="B3" s="54"/>
      <c r="C3" s="129"/>
      <c r="D3" s="97"/>
      <c r="E3" s="54"/>
      <c r="F3" s="56"/>
      <c r="G3" s="54"/>
      <c r="H3" s="176"/>
      <c r="I3" s="54"/>
      <c r="J3" s="56"/>
      <c r="K3" s="54"/>
      <c r="L3" s="176"/>
    </row>
    <row r="4" spans="1:12" ht="21" customHeight="1" x14ac:dyDescent="0.2">
      <c r="A4" s="80"/>
      <c r="B4" s="26"/>
      <c r="C4" s="26"/>
      <c r="D4" s="49"/>
      <c r="E4" s="49"/>
      <c r="F4" s="51"/>
      <c r="G4" s="49"/>
      <c r="H4" s="175"/>
      <c r="I4" s="49"/>
      <c r="J4" s="51"/>
      <c r="K4" s="49"/>
      <c r="L4" s="175"/>
    </row>
    <row r="5" spans="1:12" ht="21" customHeight="1" x14ac:dyDescent="0.2">
      <c r="A5" s="80"/>
      <c r="B5" s="26"/>
      <c r="C5" s="26"/>
      <c r="D5" s="49"/>
      <c r="E5" s="49"/>
      <c r="F5" s="223" t="s">
        <v>2</v>
      </c>
      <c r="G5" s="224"/>
      <c r="H5" s="224"/>
      <c r="I5" s="3"/>
      <c r="J5" s="223" t="s">
        <v>3</v>
      </c>
      <c r="K5" s="224"/>
      <c r="L5" s="224"/>
    </row>
    <row r="6" spans="1:12" ht="21" customHeight="1" x14ac:dyDescent="0.2">
      <c r="A6" s="80"/>
      <c r="B6" s="26"/>
      <c r="C6" s="26"/>
      <c r="D6" s="98"/>
      <c r="E6" s="99"/>
      <c r="F6" s="11" t="s">
        <v>4</v>
      </c>
      <c r="G6" s="12"/>
      <c r="H6" s="151" t="s">
        <v>4</v>
      </c>
      <c r="I6" s="3"/>
      <c r="J6" s="11" t="s">
        <v>4</v>
      </c>
      <c r="K6" s="12"/>
      <c r="L6" s="151" t="s">
        <v>4</v>
      </c>
    </row>
    <row r="7" spans="1:12" s="131" customFormat="1" ht="21" customHeight="1" x14ac:dyDescent="0.2">
      <c r="A7" s="80"/>
      <c r="B7" s="26"/>
      <c r="C7" s="26"/>
      <c r="D7" s="182"/>
      <c r="E7" s="182"/>
      <c r="F7" s="183" t="s">
        <v>132</v>
      </c>
      <c r="G7" s="12"/>
      <c r="H7" s="183" t="s">
        <v>9</v>
      </c>
      <c r="I7" s="14"/>
      <c r="J7" s="183" t="s">
        <v>132</v>
      </c>
      <c r="K7" s="183"/>
      <c r="L7" s="183" t="s">
        <v>9</v>
      </c>
    </row>
    <row r="8" spans="1:12" ht="21" customHeight="1" x14ac:dyDescent="0.2">
      <c r="A8" s="80"/>
      <c r="B8" s="26"/>
      <c r="C8" s="26"/>
      <c r="D8" s="13" t="s">
        <v>8</v>
      </c>
      <c r="E8" s="14"/>
      <c r="F8" s="15" t="s">
        <v>136</v>
      </c>
      <c r="G8" s="12"/>
      <c r="H8" s="15" t="s">
        <v>136</v>
      </c>
      <c r="I8" s="14"/>
      <c r="J8" s="15" t="s">
        <v>136</v>
      </c>
      <c r="K8" s="12"/>
      <c r="L8" s="15" t="s">
        <v>136</v>
      </c>
    </row>
    <row r="9" spans="1:12" ht="21" customHeight="1" x14ac:dyDescent="0.2">
      <c r="A9" s="79" t="s">
        <v>88</v>
      </c>
      <c r="B9" s="94"/>
      <c r="C9" s="113"/>
      <c r="D9" s="49"/>
      <c r="E9" s="49"/>
      <c r="F9" s="69"/>
      <c r="G9" s="49"/>
      <c r="H9" s="175"/>
      <c r="I9" s="49"/>
      <c r="J9" s="69"/>
      <c r="K9" s="49"/>
      <c r="L9" s="175"/>
    </row>
    <row r="10" spans="1:12" ht="21" customHeight="1" x14ac:dyDescent="0.2">
      <c r="A10" s="26" t="s">
        <v>76</v>
      </c>
      <c r="B10" s="94"/>
      <c r="C10" s="113"/>
      <c r="D10" s="94"/>
      <c r="E10" s="49"/>
      <c r="F10" s="100">
        <v>6178347</v>
      </c>
      <c r="G10" s="49"/>
      <c r="H10" s="160">
        <v>9410915</v>
      </c>
      <c r="I10" s="49"/>
      <c r="J10" s="100">
        <v>2872549</v>
      </c>
      <c r="K10" s="49"/>
      <c r="L10" s="160">
        <v>4179737</v>
      </c>
    </row>
    <row r="11" spans="1:12" ht="21" customHeight="1" x14ac:dyDescent="0.2">
      <c r="A11" s="80" t="s">
        <v>89</v>
      </c>
      <c r="B11" s="26"/>
      <c r="C11" s="26"/>
      <c r="D11" s="94"/>
      <c r="E11" s="49"/>
      <c r="F11" s="100"/>
      <c r="G11" s="49"/>
      <c r="H11" s="160"/>
      <c r="I11" s="49"/>
      <c r="J11" s="69"/>
      <c r="K11" s="49"/>
      <c r="L11" s="160"/>
    </row>
    <row r="12" spans="1:12" ht="21" customHeight="1" x14ac:dyDescent="0.2">
      <c r="A12" s="80"/>
      <c r="B12" s="20" t="s">
        <v>90</v>
      </c>
      <c r="C12" s="20"/>
      <c r="D12" s="94"/>
      <c r="E12" s="49"/>
      <c r="F12" s="100"/>
      <c r="G12" s="49"/>
      <c r="H12" s="160"/>
      <c r="I12" s="49"/>
      <c r="J12" s="69"/>
      <c r="K12" s="49"/>
      <c r="L12" s="160"/>
    </row>
    <row r="13" spans="1:12" ht="21" customHeight="1" x14ac:dyDescent="0.2">
      <c r="A13" s="80"/>
      <c r="B13" s="101" t="s">
        <v>91</v>
      </c>
      <c r="C13" s="101"/>
      <c r="D13" s="49" t="s">
        <v>154</v>
      </c>
      <c r="E13" s="49"/>
      <c r="F13" s="100">
        <v>10528460</v>
      </c>
      <c r="G13" s="49"/>
      <c r="H13" s="160">
        <v>11812417</v>
      </c>
      <c r="I13" s="49"/>
      <c r="J13" s="100">
        <v>8163530</v>
      </c>
      <c r="K13" s="49"/>
      <c r="L13" s="160">
        <v>9622662</v>
      </c>
    </row>
    <row r="14" spans="1:12" ht="21" customHeight="1" x14ac:dyDescent="0.2">
      <c r="A14" s="80"/>
      <c r="B14" s="101" t="s">
        <v>92</v>
      </c>
      <c r="C14" s="101"/>
      <c r="D14" s="49"/>
      <c r="E14" s="49"/>
      <c r="F14" s="100">
        <v>1592883</v>
      </c>
      <c r="G14" s="49"/>
      <c r="H14" s="160">
        <v>2122920</v>
      </c>
      <c r="I14" s="49"/>
      <c r="J14" s="100">
        <v>1087327</v>
      </c>
      <c r="K14" s="49"/>
      <c r="L14" s="160">
        <v>1683795</v>
      </c>
    </row>
    <row r="15" spans="1:12" ht="21" customHeight="1" x14ac:dyDescent="0.2">
      <c r="A15" s="80"/>
      <c r="B15" s="20" t="s">
        <v>130</v>
      </c>
      <c r="C15" s="20"/>
      <c r="D15" s="49">
        <v>8</v>
      </c>
      <c r="E15" s="49"/>
      <c r="F15" s="100">
        <v>-172654</v>
      </c>
      <c r="G15" s="49"/>
      <c r="H15" s="160">
        <v>-373168</v>
      </c>
      <c r="I15" s="49"/>
      <c r="J15" s="100">
        <v>-172654</v>
      </c>
      <c r="K15" s="49"/>
      <c r="L15" s="160">
        <v>-373168</v>
      </c>
    </row>
    <row r="16" spans="1:12" ht="21" customHeight="1" x14ac:dyDescent="0.2">
      <c r="A16" s="80"/>
      <c r="B16" s="20" t="s">
        <v>93</v>
      </c>
      <c r="C16" s="20"/>
      <c r="D16" s="49">
        <v>9</v>
      </c>
      <c r="E16" s="49"/>
      <c r="F16" s="100">
        <v>-90481</v>
      </c>
      <c r="G16" s="49"/>
      <c r="H16" s="160">
        <v>677079</v>
      </c>
      <c r="I16" s="49"/>
      <c r="J16" s="100">
        <v>-92152</v>
      </c>
      <c r="K16" s="49"/>
      <c r="L16" s="160">
        <v>-81227</v>
      </c>
    </row>
    <row r="17" spans="1:12" s="131" customFormat="1" ht="21" customHeight="1" x14ac:dyDescent="0.2">
      <c r="A17" s="80"/>
      <c r="B17" s="201" t="s">
        <v>148</v>
      </c>
      <c r="C17" s="20"/>
      <c r="D17" s="113"/>
      <c r="E17" s="49"/>
      <c r="F17" s="193"/>
      <c r="G17" s="49"/>
      <c r="H17" s="194"/>
      <c r="I17" s="49"/>
      <c r="J17" s="193"/>
      <c r="K17" s="49"/>
      <c r="L17" s="194"/>
    </row>
    <row r="18" spans="1:12" s="131" customFormat="1" ht="21" customHeight="1" x14ac:dyDescent="0.2">
      <c r="A18" s="80"/>
      <c r="B18" s="201" t="s">
        <v>149</v>
      </c>
      <c r="C18" s="20"/>
      <c r="D18" s="113"/>
      <c r="E18" s="49"/>
      <c r="F18" s="193">
        <v>-150550</v>
      </c>
      <c r="G18" s="49"/>
      <c r="H18" s="177">
        <v>0</v>
      </c>
      <c r="I18" s="49"/>
      <c r="J18" s="193">
        <v>-150550</v>
      </c>
      <c r="K18" s="49"/>
      <c r="L18" s="177">
        <v>0</v>
      </c>
    </row>
    <row r="19" spans="1:12" ht="21" customHeight="1" x14ac:dyDescent="0.2">
      <c r="A19" s="80"/>
      <c r="B19" s="103" t="s">
        <v>94</v>
      </c>
      <c r="C19" s="103"/>
      <c r="D19" s="49">
        <v>17</v>
      </c>
      <c r="E19" s="49"/>
      <c r="F19" s="100">
        <v>964032</v>
      </c>
      <c r="G19" s="49"/>
      <c r="H19" s="160">
        <v>1236197</v>
      </c>
      <c r="I19" s="49"/>
      <c r="J19" s="100">
        <v>728487</v>
      </c>
      <c r="K19" s="49"/>
      <c r="L19" s="160">
        <v>1035653</v>
      </c>
    </row>
    <row r="20" spans="1:12" ht="21" customHeight="1" x14ac:dyDescent="0.2">
      <c r="A20" s="80"/>
      <c r="B20" s="20" t="s">
        <v>95</v>
      </c>
      <c r="C20" s="20"/>
      <c r="D20" s="94"/>
      <c r="E20" s="49"/>
      <c r="F20" s="100">
        <v>-26779</v>
      </c>
      <c r="G20" s="51"/>
      <c r="H20" s="160">
        <v>-130496</v>
      </c>
      <c r="I20" s="49"/>
      <c r="J20" s="100">
        <v>-334081.52</v>
      </c>
      <c r="K20" s="51"/>
      <c r="L20" s="160">
        <v>-225765</v>
      </c>
    </row>
    <row r="21" spans="1:12" ht="21" customHeight="1" x14ac:dyDescent="0.2">
      <c r="A21" s="80"/>
      <c r="B21" s="20" t="s">
        <v>96</v>
      </c>
      <c r="C21" s="20"/>
      <c r="D21" s="94"/>
      <c r="E21" s="49"/>
      <c r="F21" s="104">
        <v>593197</v>
      </c>
      <c r="G21" s="51"/>
      <c r="H21" s="139">
        <v>446451</v>
      </c>
      <c r="I21" s="49"/>
      <c r="J21" s="104">
        <v>293325</v>
      </c>
      <c r="K21" s="51"/>
      <c r="L21" s="139">
        <v>276102</v>
      </c>
    </row>
    <row r="22" spans="1:12" ht="7.5" customHeight="1" x14ac:dyDescent="0.2">
      <c r="A22" s="79"/>
      <c r="B22" s="49"/>
      <c r="C22" s="49"/>
      <c r="D22" s="49"/>
      <c r="E22" s="49"/>
      <c r="F22" s="69"/>
      <c r="G22" s="49"/>
      <c r="H22" s="175"/>
      <c r="I22" s="49"/>
      <c r="J22" s="69"/>
      <c r="K22" s="49"/>
      <c r="L22" s="175"/>
    </row>
    <row r="23" spans="1:12" ht="21" customHeight="1" x14ac:dyDescent="0.2">
      <c r="A23" s="80" t="s">
        <v>97</v>
      </c>
      <c r="B23" s="105"/>
      <c r="C23" s="105"/>
      <c r="D23" s="49"/>
      <c r="E23" s="49"/>
      <c r="F23" s="108">
        <f>SUM(F10:F21)</f>
        <v>19416455</v>
      </c>
      <c r="G23" s="80"/>
      <c r="H23" s="177">
        <f>SUM(H10:H21)</f>
        <v>25202315</v>
      </c>
      <c r="I23" s="49"/>
      <c r="J23" s="73">
        <f>SUM(J10:J21)</f>
        <v>12395780.48</v>
      </c>
      <c r="K23" s="80"/>
      <c r="L23" s="177">
        <f>SUM(L10:L21)</f>
        <v>16117789</v>
      </c>
    </row>
    <row r="24" spans="1:12" ht="21" customHeight="1" x14ac:dyDescent="0.2">
      <c r="A24" s="80"/>
      <c r="B24" s="105" t="s">
        <v>98</v>
      </c>
      <c r="C24" s="105"/>
      <c r="D24" s="49"/>
      <c r="E24" s="49"/>
      <c r="F24" s="100"/>
      <c r="G24" s="80"/>
      <c r="H24" s="175"/>
      <c r="I24" s="49"/>
      <c r="J24" s="69"/>
      <c r="K24" s="80"/>
      <c r="L24" s="175"/>
    </row>
    <row r="25" spans="1:12" ht="21" customHeight="1" x14ac:dyDescent="0.2">
      <c r="A25" s="80"/>
      <c r="B25" s="106" t="s">
        <v>126</v>
      </c>
      <c r="C25" s="106"/>
      <c r="D25" s="49"/>
      <c r="E25" s="49"/>
      <c r="F25" s="108">
        <v>39999249</v>
      </c>
      <c r="G25" s="80"/>
      <c r="H25" s="163">
        <v>-209</v>
      </c>
      <c r="I25" s="49"/>
      <c r="J25" s="108">
        <v>40000000</v>
      </c>
      <c r="K25" s="80"/>
      <c r="L25" s="163">
        <v>0</v>
      </c>
    </row>
    <row r="26" spans="1:12" ht="21" customHeight="1" x14ac:dyDescent="0.2">
      <c r="A26" s="80"/>
      <c r="B26" s="105" t="s">
        <v>99</v>
      </c>
      <c r="C26" s="105"/>
      <c r="D26" s="49"/>
      <c r="E26" s="49"/>
      <c r="F26" s="100">
        <v>-10290083</v>
      </c>
      <c r="G26" s="80"/>
      <c r="H26" s="160">
        <v>512586</v>
      </c>
      <c r="I26" s="49"/>
      <c r="J26" s="100">
        <v>-11372060.42</v>
      </c>
      <c r="K26" s="80"/>
      <c r="L26" s="160">
        <v>2586649</v>
      </c>
    </row>
    <row r="27" spans="1:12" ht="21" customHeight="1" x14ac:dyDescent="0.2">
      <c r="A27" s="80"/>
      <c r="B27" s="105" t="s">
        <v>100</v>
      </c>
      <c r="C27" s="105"/>
      <c r="D27" s="49"/>
      <c r="E27" s="49"/>
      <c r="F27" s="100">
        <v>-7498664</v>
      </c>
      <c r="G27" s="80"/>
      <c r="H27" s="160">
        <f>-9594859+2154904</f>
        <v>-7439955</v>
      </c>
      <c r="I27" s="49"/>
      <c r="J27" s="100">
        <v>-4824386</v>
      </c>
      <c r="K27" s="80"/>
      <c r="L27" s="160">
        <v>-7263475</v>
      </c>
    </row>
    <row r="28" spans="1:12" ht="21" customHeight="1" x14ac:dyDescent="0.2">
      <c r="A28" s="80"/>
      <c r="B28" s="105" t="s">
        <v>101</v>
      </c>
      <c r="C28" s="105"/>
      <c r="D28" s="49"/>
      <c r="E28" s="49"/>
      <c r="F28" s="100">
        <v>-194925</v>
      </c>
      <c r="G28" s="80"/>
      <c r="H28" s="160">
        <v>32410</v>
      </c>
      <c r="I28" s="49"/>
      <c r="J28" s="100">
        <v>100062</v>
      </c>
      <c r="K28" s="80"/>
      <c r="L28" s="160">
        <v>41588</v>
      </c>
    </row>
    <row r="29" spans="1:12" ht="21" customHeight="1" x14ac:dyDescent="0.2">
      <c r="A29" s="80"/>
      <c r="B29" s="106" t="s">
        <v>102</v>
      </c>
      <c r="C29" s="106"/>
      <c r="D29" s="49"/>
      <c r="E29" s="49"/>
      <c r="F29" s="100">
        <v>-149184</v>
      </c>
      <c r="G29" s="80"/>
      <c r="H29" s="160">
        <v>274505</v>
      </c>
      <c r="I29" s="49"/>
      <c r="J29" s="100">
        <v>99373</v>
      </c>
      <c r="K29" s="80"/>
      <c r="L29" s="160">
        <v>274505</v>
      </c>
    </row>
    <row r="30" spans="1:12" ht="21" customHeight="1" x14ac:dyDescent="0.2">
      <c r="A30" s="80"/>
      <c r="B30" s="105" t="s">
        <v>103</v>
      </c>
      <c r="C30" s="105"/>
      <c r="D30" s="49"/>
      <c r="E30" s="49"/>
      <c r="F30" s="100">
        <v>-2613851</v>
      </c>
      <c r="G30" s="80"/>
      <c r="H30" s="160">
        <v>-1288780</v>
      </c>
      <c r="I30" s="49"/>
      <c r="J30" s="100">
        <v>1621077</v>
      </c>
      <c r="K30" s="80"/>
      <c r="L30" s="160">
        <v>-1358380</v>
      </c>
    </row>
    <row r="31" spans="1:12" ht="21" customHeight="1" x14ac:dyDescent="0.2">
      <c r="A31" s="80"/>
      <c r="B31" s="105" t="s">
        <v>104</v>
      </c>
      <c r="C31" s="105"/>
      <c r="D31" s="49"/>
      <c r="E31" s="49"/>
      <c r="F31" s="100">
        <v>403009</v>
      </c>
      <c r="G31" s="80"/>
      <c r="H31" s="160">
        <v>-461626</v>
      </c>
      <c r="I31" s="49"/>
      <c r="J31" s="100">
        <v>534643</v>
      </c>
      <c r="K31" s="80"/>
      <c r="L31" s="160">
        <v>-472311</v>
      </c>
    </row>
    <row r="32" spans="1:12" ht="21" customHeight="1" x14ac:dyDescent="0.2">
      <c r="A32" s="80"/>
      <c r="B32" s="106" t="s">
        <v>105</v>
      </c>
      <c r="C32" s="106"/>
      <c r="D32" s="49">
        <v>17</v>
      </c>
      <c r="E32" s="49"/>
      <c r="F32" s="104">
        <v>-2000000</v>
      </c>
      <c r="G32" s="80"/>
      <c r="H32" s="139">
        <v>-184000</v>
      </c>
      <c r="I32" s="49"/>
      <c r="J32" s="104">
        <v>-2000000</v>
      </c>
      <c r="K32" s="80"/>
      <c r="L32" s="139">
        <v>-184000</v>
      </c>
    </row>
    <row r="33" spans="1:12" ht="7.5" customHeight="1" x14ac:dyDescent="0.2">
      <c r="A33" s="79"/>
      <c r="B33" s="49"/>
      <c r="C33" s="49"/>
      <c r="D33" s="49"/>
      <c r="E33" s="49"/>
      <c r="F33" s="69"/>
      <c r="G33" s="49"/>
      <c r="H33" s="175"/>
      <c r="I33" s="49"/>
      <c r="J33" s="69"/>
      <c r="K33" s="49"/>
      <c r="L33" s="175"/>
    </row>
    <row r="34" spans="1:12" ht="21" customHeight="1" x14ac:dyDescent="0.2">
      <c r="A34" s="94" t="s">
        <v>106</v>
      </c>
      <c r="B34" s="94"/>
      <c r="C34" s="113"/>
      <c r="D34" s="94"/>
      <c r="E34" s="49"/>
      <c r="F34" s="73">
        <f>SUM(F23:F32)</f>
        <v>37072006</v>
      </c>
      <c r="G34" s="80"/>
      <c r="H34" s="177">
        <f>SUM(H23:H32)</f>
        <v>16647246</v>
      </c>
      <c r="I34" s="49"/>
      <c r="J34" s="73">
        <f>SUM(J23:J32)</f>
        <v>36554489.060000002</v>
      </c>
      <c r="K34" s="80"/>
      <c r="L34" s="177">
        <f>SUM(L23:L32)</f>
        <v>9742365</v>
      </c>
    </row>
    <row r="35" spans="1:12" ht="21" customHeight="1" x14ac:dyDescent="0.2">
      <c r="A35" s="107"/>
      <c r="B35" s="103" t="s">
        <v>107</v>
      </c>
      <c r="C35" s="103"/>
      <c r="D35" s="94"/>
      <c r="E35" s="49"/>
      <c r="F35" s="104">
        <v>-394406</v>
      </c>
      <c r="G35" s="80"/>
      <c r="H35" s="139">
        <v>-494610</v>
      </c>
      <c r="I35" s="49"/>
      <c r="J35" s="104">
        <v>-394365</v>
      </c>
      <c r="K35" s="80"/>
      <c r="L35" s="139">
        <v>-494535</v>
      </c>
    </row>
    <row r="36" spans="1:12" ht="7.5" customHeight="1" x14ac:dyDescent="0.2">
      <c r="A36" s="79"/>
      <c r="B36" s="49"/>
      <c r="C36" s="49"/>
      <c r="D36" s="49"/>
      <c r="E36" s="49"/>
      <c r="F36" s="69"/>
      <c r="G36" s="49"/>
      <c r="H36" s="160"/>
      <c r="I36" s="49"/>
      <c r="J36" s="69"/>
      <c r="K36" s="49"/>
      <c r="L36" s="160"/>
    </row>
    <row r="37" spans="1:12" ht="21" customHeight="1" x14ac:dyDescent="0.2">
      <c r="A37" s="94" t="s">
        <v>108</v>
      </c>
      <c r="B37" s="94"/>
      <c r="C37" s="113"/>
      <c r="D37" s="94"/>
      <c r="E37" s="49"/>
      <c r="F37" s="109">
        <f>SUM(F34:F35)</f>
        <v>36677600</v>
      </c>
      <c r="G37" s="80"/>
      <c r="H37" s="178">
        <f>SUM(H34:H35)</f>
        <v>16152636</v>
      </c>
      <c r="I37" s="49"/>
      <c r="J37" s="109">
        <f>SUM(J34:J35)</f>
        <v>36160124.060000002</v>
      </c>
      <c r="K37" s="80"/>
      <c r="L37" s="178">
        <f>SUM(L34:L35)</f>
        <v>9247830</v>
      </c>
    </row>
    <row r="38" spans="1:12" ht="21" customHeight="1" x14ac:dyDescent="0.2">
      <c r="A38" s="94"/>
      <c r="B38" s="94"/>
      <c r="C38" s="113"/>
      <c r="D38" s="94"/>
      <c r="E38" s="74"/>
      <c r="F38" s="74"/>
      <c r="G38" s="74"/>
      <c r="H38" s="177"/>
      <c r="I38" s="74"/>
      <c r="J38" s="74"/>
      <c r="K38" s="74"/>
      <c r="L38" s="177"/>
    </row>
    <row r="39" spans="1:12" s="131" customFormat="1" ht="21" customHeight="1" x14ac:dyDescent="0.2">
      <c r="A39" s="113"/>
      <c r="B39" s="113"/>
      <c r="C39" s="113"/>
      <c r="D39" s="113"/>
      <c r="E39" s="102"/>
      <c r="F39" s="102"/>
      <c r="G39" s="102"/>
      <c r="H39" s="177"/>
      <c r="I39" s="102"/>
      <c r="J39" s="102"/>
      <c r="K39" s="102"/>
      <c r="L39" s="177"/>
    </row>
    <row r="40" spans="1:12" s="131" customFormat="1" ht="21" customHeight="1" x14ac:dyDescent="0.2">
      <c r="A40" s="113"/>
      <c r="B40" s="113"/>
      <c r="C40" s="113"/>
      <c r="D40" s="113"/>
      <c r="E40" s="102"/>
      <c r="F40" s="102"/>
      <c r="G40" s="102"/>
      <c r="H40" s="177"/>
      <c r="I40" s="102"/>
      <c r="J40" s="102"/>
      <c r="K40" s="102"/>
      <c r="L40" s="177"/>
    </row>
    <row r="41" spans="1:12" s="131" customFormat="1" ht="21" customHeight="1" x14ac:dyDescent="0.2">
      <c r="A41" s="113"/>
      <c r="B41" s="113"/>
      <c r="C41" s="113"/>
      <c r="D41" s="113"/>
      <c r="E41" s="102"/>
      <c r="F41" s="102"/>
      <c r="G41" s="102"/>
      <c r="H41" s="177"/>
      <c r="I41" s="102"/>
      <c r="J41" s="102"/>
      <c r="K41" s="102"/>
      <c r="L41" s="177"/>
    </row>
    <row r="42" spans="1:12" s="131" customFormat="1" ht="21" customHeight="1" x14ac:dyDescent="0.2">
      <c r="A42" s="113"/>
      <c r="B42" s="113"/>
      <c r="C42" s="113"/>
      <c r="D42" s="113"/>
      <c r="E42" s="102"/>
      <c r="F42" s="102"/>
      <c r="G42" s="102"/>
      <c r="H42" s="177"/>
      <c r="I42" s="102"/>
      <c r="J42" s="102"/>
      <c r="K42" s="102"/>
      <c r="L42" s="177"/>
    </row>
    <row r="43" spans="1:12" s="131" customFormat="1" ht="21.75" customHeight="1" x14ac:dyDescent="0.2">
      <c r="A43" s="113"/>
      <c r="B43" s="113"/>
      <c r="C43" s="113"/>
      <c r="D43" s="113"/>
      <c r="E43" s="102"/>
      <c r="F43" s="102"/>
      <c r="G43" s="102"/>
      <c r="H43" s="177"/>
      <c r="I43" s="102"/>
      <c r="J43" s="102"/>
      <c r="K43" s="102"/>
      <c r="L43" s="177"/>
    </row>
    <row r="44" spans="1:12" s="131" customFormat="1" ht="21" customHeight="1" x14ac:dyDescent="0.2">
      <c r="A44" s="113"/>
      <c r="B44" s="113"/>
      <c r="C44" s="113"/>
      <c r="D44" s="113"/>
      <c r="E44" s="102"/>
      <c r="F44" s="102"/>
      <c r="G44" s="102"/>
      <c r="H44" s="177"/>
      <c r="I44" s="102"/>
      <c r="J44" s="102"/>
      <c r="K44" s="102"/>
      <c r="L44" s="177"/>
    </row>
    <row r="45" spans="1:12" s="131" customFormat="1" ht="21" customHeight="1" x14ac:dyDescent="0.2">
      <c r="A45" s="113"/>
      <c r="B45" s="113"/>
      <c r="C45" s="113"/>
      <c r="D45" s="113"/>
      <c r="E45" s="102"/>
      <c r="F45" s="102"/>
      <c r="G45" s="102"/>
      <c r="H45" s="177"/>
      <c r="I45" s="102"/>
      <c r="J45" s="102"/>
      <c r="K45" s="102"/>
      <c r="L45" s="177"/>
    </row>
    <row r="46" spans="1:12" s="131" customFormat="1" ht="21" customHeight="1" x14ac:dyDescent="0.2">
      <c r="A46" s="113"/>
      <c r="B46" s="113"/>
      <c r="C46" s="113"/>
      <c r="D46" s="113"/>
      <c r="E46" s="102"/>
      <c r="F46" s="102"/>
      <c r="G46" s="102"/>
      <c r="H46" s="177"/>
      <c r="I46" s="102"/>
      <c r="J46" s="102"/>
      <c r="K46" s="102"/>
      <c r="L46" s="177"/>
    </row>
    <row r="47" spans="1:12" s="131" customFormat="1" ht="21" customHeight="1" x14ac:dyDescent="0.2">
      <c r="A47" s="113"/>
      <c r="B47" s="113"/>
      <c r="C47" s="113"/>
      <c r="D47" s="113"/>
      <c r="E47" s="102"/>
      <c r="F47" s="102"/>
      <c r="G47" s="102"/>
      <c r="H47" s="177"/>
      <c r="I47" s="102"/>
      <c r="J47" s="102"/>
      <c r="K47" s="102"/>
      <c r="L47" s="177"/>
    </row>
    <row r="48" spans="1:12" ht="21.95" customHeight="1" x14ac:dyDescent="0.2">
      <c r="A48" s="53" t="str">
        <f>'6'!A27</f>
        <v>หมายเหตุประกอบข้อมูลทางการเงินระหว่างกาลในหน้า 10 ถึง 21 เป็นส่วนหนึ่งของข้อมูลทางการเงินระหว่างกาลนี้</v>
      </c>
      <c r="B48" s="54"/>
      <c r="C48" s="129"/>
      <c r="D48" s="54"/>
      <c r="E48" s="54"/>
      <c r="F48" s="56"/>
      <c r="G48" s="54"/>
      <c r="H48" s="176"/>
      <c r="I48" s="54"/>
      <c r="J48" s="56"/>
      <c r="K48" s="54"/>
      <c r="L48" s="176"/>
    </row>
    <row r="49" spans="1:12" ht="19.5" customHeight="1" x14ac:dyDescent="0.2">
      <c r="A49" s="6" t="str">
        <f>A1</f>
        <v>บริษัท สโตนวัน จำกัด (มหาชน)</v>
      </c>
      <c r="B49" s="49"/>
      <c r="C49" s="49"/>
      <c r="D49" s="94"/>
      <c r="E49" s="49"/>
      <c r="F49" s="51"/>
      <c r="G49" s="49"/>
      <c r="H49" s="175"/>
      <c r="I49" s="49"/>
      <c r="J49" s="51"/>
      <c r="K49" s="49"/>
      <c r="L49" s="175"/>
    </row>
    <row r="50" spans="1:12" ht="19.5" customHeight="1" x14ac:dyDescent="0.2">
      <c r="A50" s="95" t="s">
        <v>109</v>
      </c>
      <c r="B50" s="49"/>
      <c r="C50" s="49"/>
      <c r="D50" s="94"/>
      <c r="E50" s="49"/>
      <c r="F50" s="51"/>
      <c r="G50" s="49"/>
      <c r="H50" s="175"/>
      <c r="I50" s="49"/>
      <c r="J50" s="51"/>
      <c r="K50" s="49"/>
      <c r="L50" s="175"/>
    </row>
    <row r="51" spans="1:12" ht="19.5" customHeight="1" x14ac:dyDescent="0.2">
      <c r="A51" s="96" t="s">
        <v>133</v>
      </c>
      <c r="B51" s="54"/>
      <c r="C51" s="129"/>
      <c r="D51" s="97"/>
      <c r="E51" s="54"/>
      <c r="F51" s="56"/>
      <c r="G51" s="54"/>
      <c r="H51" s="176"/>
      <c r="I51" s="54"/>
      <c r="J51" s="56"/>
      <c r="K51" s="54"/>
      <c r="L51" s="176"/>
    </row>
    <row r="52" spans="1:12" ht="21" customHeight="1" x14ac:dyDescent="0.2">
      <c r="A52" s="80"/>
      <c r="B52" s="26"/>
      <c r="C52" s="26"/>
      <c r="D52" s="49"/>
      <c r="E52" s="49"/>
      <c r="F52" s="51"/>
      <c r="G52" s="49"/>
      <c r="H52" s="175"/>
      <c r="I52" s="49"/>
      <c r="J52" s="51"/>
      <c r="K52" s="49"/>
      <c r="L52" s="175"/>
    </row>
    <row r="53" spans="1:12" ht="21" customHeight="1" x14ac:dyDescent="0.2">
      <c r="A53" s="80"/>
      <c r="B53" s="26"/>
      <c r="C53" s="26"/>
      <c r="D53" s="49"/>
      <c r="E53" s="49"/>
      <c r="F53" s="223" t="s">
        <v>2</v>
      </c>
      <c r="G53" s="224"/>
      <c r="H53" s="224"/>
      <c r="I53" s="3"/>
      <c r="J53" s="223" t="s">
        <v>3</v>
      </c>
      <c r="K53" s="224"/>
      <c r="L53" s="224"/>
    </row>
    <row r="54" spans="1:12" ht="21" customHeight="1" x14ac:dyDescent="0.2">
      <c r="A54" s="80"/>
      <c r="B54" s="26"/>
      <c r="C54" s="26"/>
      <c r="D54" s="98"/>
      <c r="E54" s="99"/>
      <c r="F54" s="11" t="s">
        <v>4</v>
      </c>
      <c r="G54" s="12"/>
      <c r="H54" s="151" t="s">
        <v>4</v>
      </c>
      <c r="I54" s="3"/>
      <c r="J54" s="11" t="s">
        <v>4</v>
      </c>
      <c r="K54" s="12"/>
      <c r="L54" s="151" t="s">
        <v>4</v>
      </c>
    </row>
    <row r="55" spans="1:12" s="131" customFormat="1" ht="21" customHeight="1" x14ac:dyDescent="0.2">
      <c r="A55" s="80"/>
      <c r="B55" s="26"/>
      <c r="C55" s="26"/>
      <c r="D55" s="98"/>
      <c r="E55" s="99"/>
      <c r="F55" s="11" t="s">
        <v>132</v>
      </c>
      <c r="G55" s="12"/>
      <c r="H55" s="151" t="s">
        <v>9</v>
      </c>
      <c r="I55" s="182"/>
      <c r="J55" s="11" t="s">
        <v>132</v>
      </c>
      <c r="K55" s="12"/>
      <c r="L55" s="151" t="s">
        <v>9</v>
      </c>
    </row>
    <row r="56" spans="1:12" ht="21" customHeight="1" x14ac:dyDescent="0.2">
      <c r="A56" s="80"/>
      <c r="B56" s="26"/>
      <c r="C56" s="26"/>
      <c r="D56" s="110" t="s">
        <v>8</v>
      </c>
      <c r="E56" s="58"/>
      <c r="F56" s="15" t="s">
        <v>136</v>
      </c>
      <c r="G56" s="12"/>
      <c r="H56" s="152" t="s">
        <v>136</v>
      </c>
      <c r="I56" s="14"/>
      <c r="J56" s="15" t="s">
        <v>136</v>
      </c>
      <c r="K56" s="12"/>
      <c r="L56" s="152" t="s">
        <v>136</v>
      </c>
    </row>
    <row r="57" spans="1:12" ht="21" customHeight="1" x14ac:dyDescent="0.2">
      <c r="A57" s="202" t="s">
        <v>110</v>
      </c>
      <c r="B57" s="203"/>
      <c r="C57" s="113"/>
      <c r="D57" s="94"/>
      <c r="E57" s="49"/>
      <c r="F57" s="73"/>
      <c r="G57" s="74"/>
      <c r="H57" s="177"/>
      <c r="I57" s="49"/>
      <c r="J57" s="73"/>
      <c r="K57" s="74"/>
      <c r="L57" s="177"/>
    </row>
    <row r="58" spans="1:12" s="131" customFormat="1" ht="21" customHeight="1" x14ac:dyDescent="0.2">
      <c r="A58" s="204" t="s">
        <v>150</v>
      </c>
      <c r="B58" s="203"/>
      <c r="C58" s="113"/>
      <c r="D58" s="113"/>
      <c r="E58" s="49"/>
      <c r="F58" s="191">
        <v>-924300</v>
      </c>
      <c r="G58" s="102"/>
      <c r="H58" s="177">
        <v>0</v>
      </c>
      <c r="I58" s="49"/>
      <c r="J58" s="191">
        <v>0</v>
      </c>
      <c r="K58" s="102"/>
      <c r="L58" s="177">
        <v>0</v>
      </c>
    </row>
    <row r="59" spans="1:12" ht="21" customHeight="1" x14ac:dyDescent="0.2">
      <c r="A59" s="134" t="s">
        <v>22</v>
      </c>
      <c r="B59" s="203"/>
      <c r="C59" s="113"/>
      <c r="D59" s="94"/>
      <c r="E59" s="49"/>
      <c r="F59" s="100">
        <v>-170000</v>
      </c>
      <c r="G59" s="74"/>
      <c r="H59" s="177">
        <v>0</v>
      </c>
      <c r="I59" s="49"/>
      <c r="J59" s="100">
        <v>-170000</v>
      </c>
      <c r="K59" s="74"/>
      <c r="L59" s="160" t="s">
        <v>84</v>
      </c>
    </row>
    <row r="60" spans="1:12" ht="21" customHeight="1" x14ac:dyDescent="0.2">
      <c r="A60" s="134" t="s">
        <v>23</v>
      </c>
      <c r="B60" s="203"/>
      <c r="C60" s="113"/>
      <c r="D60" s="94"/>
      <c r="E60" s="49"/>
      <c r="F60" s="100">
        <v>-535</v>
      </c>
      <c r="G60" s="74"/>
      <c r="H60" s="160">
        <v>-534</v>
      </c>
      <c r="I60" s="49"/>
      <c r="J60" s="100">
        <v>-535</v>
      </c>
      <c r="K60" s="74"/>
      <c r="L60" s="160">
        <v>-534</v>
      </c>
    </row>
    <row r="61" spans="1:12" s="131" customFormat="1" ht="21" customHeight="1" x14ac:dyDescent="0.2">
      <c r="A61" s="205" t="s">
        <v>159</v>
      </c>
      <c r="B61" s="203"/>
      <c r="C61" s="113"/>
      <c r="D61" s="113"/>
      <c r="E61" s="49"/>
      <c r="F61" s="193">
        <v>1023655</v>
      </c>
      <c r="G61" s="102"/>
      <c r="H61" s="177">
        <v>0</v>
      </c>
      <c r="I61" s="49"/>
      <c r="J61" s="193">
        <v>1023655</v>
      </c>
      <c r="K61" s="102"/>
      <c r="L61" s="177">
        <v>0</v>
      </c>
    </row>
    <row r="62" spans="1:12" ht="21" customHeight="1" x14ac:dyDescent="0.2">
      <c r="A62" s="94" t="s">
        <v>111</v>
      </c>
      <c r="B62" s="94"/>
      <c r="C62" s="113"/>
      <c r="D62" s="94"/>
      <c r="E62" s="49"/>
      <c r="F62" s="193">
        <v>-6292889</v>
      </c>
      <c r="G62" s="51"/>
      <c r="H62" s="160">
        <v>-55000</v>
      </c>
      <c r="I62" s="49"/>
      <c r="J62" s="193">
        <v>-5099159</v>
      </c>
      <c r="K62" s="51"/>
      <c r="L62" s="160">
        <v>-20000</v>
      </c>
    </row>
    <row r="63" spans="1:12" ht="21" customHeight="1" x14ac:dyDescent="0.2">
      <c r="A63" s="214" t="s">
        <v>28</v>
      </c>
      <c r="B63" s="106"/>
      <c r="C63" s="106"/>
      <c r="D63" s="49"/>
      <c r="E63" s="49"/>
      <c r="F63" s="76">
        <v>0</v>
      </c>
      <c r="G63" s="80"/>
      <c r="H63" s="160">
        <v>945061</v>
      </c>
      <c r="I63" s="49"/>
      <c r="J63" s="76">
        <v>0</v>
      </c>
      <c r="K63" s="80"/>
      <c r="L63" s="160">
        <v>945061</v>
      </c>
    </row>
    <row r="64" spans="1:12" ht="21" customHeight="1" x14ac:dyDescent="0.2">
      <c r="A64" s="203" t="s">
        <v>112</v>
      </c>
      <c r="B64" s="203"/>
      <c r="C64" s="113"/>
      <c r="D64" s="94"/>
      <c r="E64" s="49"/>
      <c r="F64" s="100">
        <v>152532</v>
      </c>
      <c r="G64" s="51"/>
      <c r="H64" s="160">
        <v>130496</v>
      </c>
      <c r="I64" s="49"/>
      <c r="J64" s="100">
        <v>459834.94</v>
      </c>
      <c r="K64" s="51"/>
      <c r="L64" s="160">
        <v>225765.08</v>
      </c>
    </row>
    <row r="65" spans="1:12" s="131" customFormat="1" ht="21" customHeight="1" x14ac:dyDescent="0.2">
      <c r="A65" s="206" t="s">
        <v>152</v>
      </c>
      <c r="B65" s="203"/>
      <c r="C65" s="113"/>
      <c r="D65" s="111">
        <v>19.5</v>
      </c>
      <c r="E65" s="49"/>
      <c r="F65" s="76">
        <v>0</v>
      </c>
      <c r="G65" s="51"/>
      <c r="H65" s="177">
        <v>0</v>
      </c>
      <c r="I65" s="49"/>
      <c r="J65" s="193">
        <v>3333334</v>
      </c>
      <c r="K65" s="51"/>
      <c r="L65" s="177">
        <v>3333333</v>
      </c>
    </row>
    <row r="66" spans="1:12" s="131" customFormat="1" ht="21" customHeight="1" x14ac:dyDescent="0.2">
      <c r="A66" s="206" t="s">
        <v>151</v>
      </c>
      <c r="B66" s="203"/>
      <c r="C66" s="113"/>
      <c r="D66" s="111">
        <v>19.5</v>
      </c>
      <c r="E66" s="49"/>
      <c r="F66" s="109">
        <v>0</v>
      </c>
      <c r="G66" s="49"/>
      <c r="H66" s="178">
        <v>0</v>
      </c>
      <c r="I66" s="49"/>
      <c r="J66" s="109">
        <v>-5000000</v>
      </c>
      <c r="K66" s="49"/>
      <c r="L66" s="178">
        <v>0</v>
      </c>
    </row>
    <row r="67" spans="1:12" ht="7.5" customHeight="1" x14ac:dyDescent="0.2">
      <c r="A67" s="202"/>
      <c r="B67" s="203"/>
      <c r="C67" s="113"/>
      <c r="D67" s="94"/>
      <c r="E67" s="49"/>
      <c r="F67" s="112"/>
      <c r="G67" s="49"/>
      <c r="H67" s="179"/>
      <c r="I67" s="49"/>
      <c r="J67" s="112"/>
      <c r="K67" s="49"/>
      <c r="L67" s="179"/>
    </row>
    <row r="68" spans="1:12" ht="21" customHeight="1" x14ac:dyDescent="0.2">
      <c r="A68" s="203" t="s">
        <v>128</v>
      </c>
      <c r="B68" s="203"/>
      <c r="C68" s="113"/>
      <c r="D68" s="94"/>
      <c r="E68" s="49"/>
      <c r="F68" s="109">
        <f>SUM(F58:F66)</f>
        <v>-6211537</v>
      </c>
      <c r="G68" s="49"/>
      <c r="H68" s="178">
        <f>SUM(H58:H66)</f>
        <v>1020023</v>
      </c>
      <c r="I68" s="49"/>
      <c r="J68" s="109">
        <f>SUM(J58:J66)</f>
        <v>-5452870.0600000005</v>
      </c>
      <c r="K68" s="49"/>
      <c r="L68" s="178">
        <f>SUM(L58:L66)</f>
        <v>4483625.08</v>
      </c>
    </row>
    <row r="69" spans="1:12" ht="21" customHeight="1" x14ac:dyDescent="0.2">
      <c r="A69" s="203"/>
      <c r="B69" s="203"/>
      <c r="C69" s="113"/>
      <c r="D69" s="94"/>
      <c r="E69" s="49"/>
      <c r="F69" s="112"/>
      <c r="G69" s="49"/>
      <c r="H69" s="179"/>
      <c r="I69" s="49"/>
      <c r="J69" s="112"/>
      <c r="K69" s="49"/>
      <c r="L69" s="172"/>
    </row>
    <row r="70" spans="1:12" ht="21" customHeight="1" x14ac:dyDescent="0.2">
      <c r="A70" s="202" t="s">
        <v>113</v>
      </c>
      <c r="B70" s="203"/>
      <c r="C70" s="203"/>
      <c r="D70" s="94"/>
      <c r="E70" s="49"/>
      <c r="F70" s="108"/>
      <c r="G70" s="74"/>
      <c r="H70" s="163"/>
      <c r="I70" s="49"/>
      <c r="J70" s="73"/>
      <c r="K70" s="74"/>
      <c r="L70" s="177"/>
    </row>
    <row r="71" spans="1:12" s="131" customFormat="1" ht="21" customHeight="1" x14ac:dyDescent="0.2">
      <c r="A71" s="203" t="s">
        <v>153</v>
      </c>
      <c r="B71" s="203"/>
      <c r="C71" s="203"/>
      <c r="D71" s="207" t="s">
        <v>161</v>
      </c>
      <c r="E71" s="49"/>
      <c r="F71" s="191">
        <v>11000000</v>
      </c>
      <c r="G71" s="102"/>
      <c r="H71" s="192">
        <v>0</v>
      </c>
      <c r="I71" s="49"/>
      <c r="J71" s="191">
        <v>0</v>
      </c>
      <c r="K71" s="102"/>
      <c r="L71" s="192">
        <v>0</v>
      </c>
    </row>
    <row r="72" spans="1:12" s="131" customFormat="1" ht="21" customHeight="1" x14ac:dyDescent="0.2">
      <c r="A72" s="203" t="s">
        <v>160</v>
      </c>
      <c r="B72" s="203"/>
      <c r="C72" s="203"/>
      <c r="D72" s="207" t="s">
        <v>161</v>
      </c>
      <c r="E72" s="49"/>
      <c r="F72" s="191">
        <v>-459557</v>
      </c>
      <c r="G72" s="102"/>
      <c r="H72" s="192">
        <v>0</v>
      </c>
      <c r="I72" s="49"/>
      <c r="J72" s="191">
        <v>0</v>
      </c>
      <c r="K72" s="102"/>
      <c r="L72" s="192">
        <v>0</v>
      </c>
    </row>
    <row r="73" spans="1:12" ht="21" customHeight="1" x14ac:dyDescent="0.2">
      <c r="A73" s="203" t="s">
        <v>114</v>
      </c>
      <c r="B73" s="203"/>
      <c r="C73" s="203"/>
      <c r="D73" s="94"/>
      <c r="E73" s="49"/>
      <c r="F73" s="108">
        <v>-4130240</v>
      </c>
      <c r="G73" s="74"/>
      <c r="H73" s="163">
        <v>-3860833</v>
      </c>
      <c r="I73" s="49"/>
      <c r="J73" s="108">
        <v>-1975579</v>
      </c>
      <c r="K73" s="74"/>
      <c r="L73" s="163">
        <v>-1583739</v>
      </c>
    </row>
    <row r="74" spans="1:12" ht="21" customHeight="1" x14ac:dyDescent="0.2">
      <c r="A74" s="203" t="s">
        <v>115</v>
      </c>
      <c r="B74" s="94"/>
      <c r="C74" s="113"/>
      <c r="D74" s="94"/>
      <c r="E74" s="49"/>
      <c r="F74" s="114">
        <v>-574243</v>
      </c>
      <c r="G74" s="26"/>
      <c r="H74" s="157">
        <v>-446451</v>
      </c>
      <c r="I74" s="49"/>
      <c r="J74" s="114">
        <v>-293325</v>
      </c>
      <c r="K74" s="26"/>
      <c r="L74" s="157">
        <v>-276101.64</v>
      </c>
    </row>
    <row r="75" spans="1:12" ht="7.5" customHeight="1" x14ac:dyDescent="0.2">
      <c r="A75" s="94"/>
      <c r="B75" s="94"/>
      <c r="C75" s="113"/>
      <c r="D75" s="94"/>
      <c r="E75" s="49"/>
      <c r="F75" s="73"/>
      <c r="G75" s="26"/>
      <c r="H75" s="163"/>
      <c r="I75" s="49"/>
      <c r="J75" s="73"/>
      <c r="K75" s="26"/>
      <c r="L75" s="163"/>
    </row>
    <row r="76" spans="1:12" ht="21" customHeight="1" x14ac:dyDescent="0.2">
      <c r="A76" s="94" t="s">
        <v>162</v>
      </c>
      <c r="B76" s="94"/>
      <c r="C76" s="113"/>
      <c r="D76" s="94"/>
      <c r="E76" s="49"/>
      <c r="F76" s="109">
        <f>SUM(F71:F74)</f>
        <v>5835960</v>
      </c>
      <c r="G76" s="26"/>
      <c r="H76" s="178">
        <f>SUM(H71:H74)</f>
        <v>-4307284</v>
      </c>
      <c r="I76" s="49"/>
      <c r="J76" s="109">
        <f>SUM(J71:J74)</f>
        <v>-2268904</v>
      </c>
      <c r="K76" s="26"/>
      <c r="L76" s="178">
        <f>SUM(L71:L74)</f>
        <v>-1859840.6400000001</v>
      </c>
    </row>
    <row r="77" spans="1:12" ht="21" customHeight="1" x14ac:dyDescent="0.2">
      <c r="A77" s="107"/>
      <c r="B77" s="94"/>
      <c r="C77" s="113"/>
      <c r="D77" s="94"/>
      <c r="E77" s="49"/>
      <c r="F77" s="66"/>
      <c r="G77" s="26"/>
      <c r="H77" s="138"/>
      <c r="I77" s="49"/>
      <c r="J77" s="66"/>
      <c r="K77" s="26"/>
      <c r="L77" s="138"/>
    </row>
    <row r="78" spans="1:12" ht="21" customHeight="1" x14ac:dyDescent="0.2">
      <c r="A78" s="107" t="s">
        <v>116</v>
      </c>
      <c r="B78" s="94"/>
      <c r="C78" s="113"/>
      <c r="D78" s="94"/>
      <c r="E78" s="49"/>
      <c r="F78" s="73">
        <f>F37+F68+F76</f>
        <v>36302023</v>
      </c>
      <c r="G78" s="26"/>
      <c r="H78" s="163">
        <f>H37+H68+H76</f>
        <v>12865375</v>
      </c>
      <c r="I78" s="49"/>
      <c r="J78" s="73">
        <f>J37+J68+J76</f>
        <v>28438350</v>
      </c>
      <c r="K78" s="26"/>
      <c r="L78" s="163">
        <f>L37+L68+L76</f>
        <v>11871614.439999999</v>
      </c>
    </row>
    <row r="79" spans="1:12" ht="21" customHeight="1" x14ac:dyDescent="0.2">
      <c r="A79" s="94" t="s">
        <v>117</v>
      </c>
      <c r="B79" s="94"/>
      <c r="C79" s="113"/>
      <c r="D79" s="94"/>
      <c r="E79" s="49"/>
      <c r="F79" s="174">
        <v>57702285</v>
      </c>
      <c r="G79" s="26"/>
      <c r="H79" s="180">
        <v>88651739</v>
      </c>
      <c r="I79" s="49"/>
      <c r="J79" s="114">
        <v>51988002</v>
      </c>
      <c r="K79" s="26"/>
      <c r="L79" s="157">
        <v>78541109</v>
      </c>
    </row>
    <row r="80" spans="1:12" ht="7.5" customHeight="1" x14ac:dyDescent="0.2">
      <c r="A80" s="94"/>
      <c r="B80" s="94"/>
      <c r="C80" s="113"/>
      <c r="D80" s="94"/>
      <c r="E80" s="49"/>
      <c r="F80" s="66"/>
      <c r="G80" s="26"/>
      <c r="H80" s="138"/>
      <c r="I80" s="49"/>
      <c r="J80" s="66"/>
      <c r="K80" s="26"/>
      <c r="L80" s="138"/>
    </row>
    <row r="81" spans="1:12" ht="21" customHeight="1" x14ac:dyDescent="0.2">
      <c r="A81" s="107" t="s">
        <v>118</v>
      </c>
      <c r="B81" s="94"/>
      <c r="C81" s="113"/>
      <c r="D81" s="94"/>
      <c r="E81" s="49"/>
      <c r="F81" s="115">
        <f>SUM(F78:F79)</f>
        <v>94004308</v>
      </c>
      <c r="G81" s="26"/>
      <c r="H81" s="181">
        <f>SUM(H78:H79)</f>
        <v>101517114</v>
      </c>
      <c r="I81" s="49"/>
      <c r="J81" s="115">
        <f>SUM(J78:J79)</f>
        <v>80426352</v>
      </c>
      <c r="K81" s="26"/>
      <c r="L81" s="181">
        <f>SUM(L78:L79)</f>
        <v>90412723.439999998</v>
      </c>
    </row>
    <row r="82" spans="1:12" ht="21" customHeight="1" x14ac:dyDescent="0.2">
      <c r="A82" s="107"/>
      <c r="B82" s="94"/>
      <c r="C82" s="113"/>
      <c r="D82" s="94"/>
      <c r="E82" s="49"/>
      <c r="F82" s="66"/>
      <c r="G82" s="26"/>
      <c r="H82" s="136"/>
      <c r="I82" s="49"/>
      <c r="J82" s="66"/>
      <c r="K82" s="26"/>
      <c r="L82" s="136"/>
    </row>
    <row r="83" spans="1:12" ht="21" customHeight="1" x14ac:dyDescent="0.2">
      <c r="A83" s="107" t="s">
        <v>119</v>
      </c>
      <c r="B83" s="94"/>
      <c r="C83" s="113"/>
      <c r="D83" s="94"/>
      <c r="E83" s="49"/>
      <c r="F83" s="66"/>
      <c r="G83" s="26"/>
      <c r="H83" s="136"/>
      <c r="I83" s="49"/>
      <c r="J83" s="66"/>
      <c r="K83" s="26"/>
      <c r="L83" s="136"/>
    </row>
    <row r="84" spans="1:12" ht="7.5" customHeight="1" x14ac:dyDescent="0.2">
      <c r="A84" s="94"/>
      <c r="B84" s="94"/>
      <c r="C84" s="113"/>
      <c r="D84" s="94"/>
      <c r="E84" s="49"/>
      <c r="F84" s="73"/>
      <c r="G84" s="74"/>
      <c r="H84" s="177"/>
      <c r="I84" s="49"/>
      <c r="J84" s="73"/>
      <c r="K84" s="74"/>
      <c r="L84" s="177"/>
    </row>
    <row r="85" spans="1:12" ht="21" customHeight="1" x14ac:dyDescent="0.2">
      <c r="A85" s="107" t="s">
        <v>120</v>
      </c>
      <c r="B85" s="94"/>
      <c r="C85" s="113"/>
      <c r="D85" s="94"/>
      <c r="E85" s="49"/>
      <c r="F85" s="73"/>
      <c r="G85" s="74"/>
      <c r="H85" s="163"/>
      <c r="I85" s="49"/>
      <c r="J85" s="73"/>
      <c r="K85" s="74"/>
      <c r="L85" s="163"/>
    </row>
    <row r="86" spans="1:12" ht="7.5" customHeight="1" x14ac:dyDescent="0.2">
      <c r="A86" s="94"/>
      <c r="B86" s="94"/>
      <c r="C86" s="113"/>
      <c r="D86" s="94"/>
      <c r="E86" s="49"/>
      <c r="F86" s="73"/>
      <c r="G86" s="74"/>
      <c r="H86" s="163"/>
      <c r="I86" s="49"/>
      <c r="J86" s="73"/>
      <c r="K86" s="74"/>
      <c r="L86" s="163"/>
    </row>
    <row r="87" spans="1:12" ht="21" customHeight="1" x14ac:dyDescent="0.2">
      <c r="A87" s="26" t="s">
        <v>84</v>
      </c>
      <c r="B87" s="94" t="s">
        <v>121</v>
      </c>
      <c r="C87" s="113"/>
      <c r="D87" s="49"/>
      <c r="E87" s="49"/>
      <c r="F87" s="108">
        <v>19910301</v>
      </c>
      <c r="G87" s="39"/>
      <c r="H87" s="163">
        <v>0</v>
      </c>
      <c r="I87" s="49"/>
      <c r="J87" s="108">
        <v>34150</v>
      </c>
      <c r="K87" s="39"/>
      <c r="L87" s="163">
        <v>0</v>
      </c>
    </row>
    <row r="88" spans="1:12" ht="21" customHeight="1" x14ac:dyDescent="0.2">
      <c r="A88" s="26" t="s">
        <v>84</v>
      </c>
      <c r="B88" s="94" t="s">
        <v>122</v>
      </c>
      <c r="C88" s="113"/>
      <c r="D88" s="49"/>
      <c r="E88" s="49"/>
      <c r="F88" s="108">
        <v>9257521</v>
      </c>
      <c r="G88" s="39"/>
      <c r="H88" s="163">
        <v>0</v>
      </c>
      <c r="I88" s="49"/>
      <c r="J88" s="108">
        <v>0</v>
      </c>
      <c r="K88" s="39"/>
      <c r="L88" s="163">
        <v>0</v>
      </c>
    </row>
    <row r="89" spans="1:12" ht="21" customHeight="1" x14ac:dyDescent="0.2">
      <c r="A89" s="26"/>
      <c r="B89" s="94"/>
      <c r="C89" s="113"/>
      <c r="D89" s="49"/>
      <c r="E89" s="49"/>
      <c r="F89" s="74"/>
      <c r="G89" s="39"/>
      <c r="H89" s="177"/>
      <c r="I89" s="49"/>
      <c r="J89" s="74"/>
      <c r="K89" s="39"/>
      <c r="L89" s="177"/>
    </row>
    <row r="90" spans="1:12" s="131" customFormat="1" ht="21" customHeight="1" x14ac:dyDescent="0.2">
      <c r="A90" s="26"/>
      <c r="B90" s="113"/>
      <c r="C90" s="113"/>
      <c r="D90" s="49"/>
      <c r="E90" s="49"/>
      <c r="F90" s="102"/>
      <c r="G90" s="39"/>
      <c r="H90" s="177"/>
      <c r="I90" s="49"/>
      <c r="J90" s="102"/>
      <c r="K90" s="39"/>
      <c r="L90" s="177"/>
    </row>
    <row r="91" spans="1:12" s="131" customFormat="1" ht="21" customHeight="1" x14ac:dyDescent="0.2">
      <c r="A91" s="26"/>
      <c r="B91" s="113"/>
      <c r="C91" s="113"/>
      <c r="D91" s="49"/>
      <c r="E91" s="49"/>
      <c r="F91" s="102"/>
      <c r="G91" s="39"/>
      <c r="H91" s="177"/>
      <c r="I91" s="49"/>
      <c r="J91" s="102"/>
      <c r="K91" s="39"/>
      <c r="L91" s="177"/>
    </row>
    <row r="92" spans="1:12" s="131" customFormat="1" ht="21" customHeight="1" x14ac:dyDescent="0.2">
      <c r="A92" s="26"/>
      <c r="B92" s="113"/>
      <c r="C92" s="113"/>
      <c r="D92" s="49"/>
      <c r="E92" s="49"/>
      <c r="F92" s="102"/>
      <c r="G92" s="39"/>
      <c r="H92" s="177"/>
      <c r="I92" s="49"/>
      <c r="J92" s="102"/>
      <c r="K92" s="39"/>
      <c r="L92" s="177"/>
    </row>
    <row r="93" spans="1:12" s="131" customFormat="1" ht="21" customHeight="1" x14ac:dyDescent="0.2">
      <c r="A93" s="26"/>
      <c r="B93" s="113"/>
      <c r="C93" s="113"/>
      <c r="D93" s="49"/>
      <c r="E93" s="49"/>
      <c r="F93" s="102"/>
      <c r="G93" s="39"/>
      <c r="H93" s="177"/>
      <c r="I93" s="49"/>
      <c r="J93" s="102"/>
      <c r="K93" s="39"/>
      <c r="L93" s="177"/>
    </row>
    <row r="94" spans="1:12" s="131" customFormat="1" ht="21" customHeight="1" x14ac:dyDescent="0.2">
      <c r="A94" s="26"/>
      <c r="B94" s="113"/>
      <c r="C94" s="113"/>
      <c r="D94" s="49"/>
      <c r="E94" s="49"/>
      <c r="F94" s="102"/>
      <c r="G94" s="39"/>
      <c r="H94" s="177"/>
      <c r="I94" s="49"/>
      <c r="J94" s="102"/>
      <c r="K94" s="39"/>
      <c r="L94" s="177"/>
    </row>
    <row r="95" spans="1:12" s="131" customFormat="1" ht="21" customHeight="1" x14ac:dyDescent="0.2">
      <c r="A95" s="26"/>
      <c r="B95" s="113"/>
      <c r="C95" s="113"/>
      <c r="D95" s="49"/>
      <c r="E95" s="49"/>
      <c r="F95" s="102"/>
      <c r="G95" s="39"/>
      <c r="H95" s="177"/>
      <c r="I95" s="49"/>
      <c r="J95" s="102"/>
      <c r="K95" s="39"/>
      <c r="L95" s="177"/>
    </row>
    <row r="96" spans="1:12" s="131" customFormat="1" ht="21" customHeight="1" x14ac:dyDescent="0.2">
      <c r="A96" s="26"/>
      <c r="B96" s="113"/>
      <c r="C96" s="113"/>
      <c r="D96" s="49"/>
      <c r="E96" s="49"/>
      <c r="F96" s="102"/>
      <c r="G96" s="39"/>
      <c r="H96" s="177"/>
      <c r="I96" s="49"/>
      <c r="J96" s="102"/>
      <c r="K96" s="39"/>
      <c r="L96" s="177"/>
    </row>
    <row r="97" spans="1:12" s="131" customFormat="1" ht="14.25" customHeight="1" x14ac:dyDescent="0.2">
      <c r="A97" s="26"/>
      <c r="B97" s="113"/>
      <c r="C97" s="113"/>
      <c r="D97" s="49"/>
      <c r="E97" s="49"/>
      <c r="F97" s="102"/>
      <c r="G97" s="39"/>
      <c r="H97" s="177"/>
      <c r="I97" s="49"/>
      <c r="J97" s="102"/>
      <c r="K97" s="39"/>
      <c r="L97" s="177"/>
    </row>
    <row r="98" spans="1:12" ht="21.95" customHeight="1" x14ac:dyDescent="0.2">
      <c r="A98" s="53" t="str">
        <f>A48</f>
        <v>หมายเหตุประกอบข้อมูลทางการเงินระหว่างกาลในหน้า 10 ถึง 21 เป็นส่วนหนึ่งของข้อมูลทางการเงินระหว่างกาลนี้</v>
      </c>
      <c r="B98" s="54"/>
      <c r="C98" s="129"/>
      <c r="D98" s="54"/>
      <c r="E98" s="54"/>
      <c r="F98" s="56"/>
      <c r="G98" s="54"/>
      <c r="H98" s="176"/>
      <c r="I98" s="54"/>
      <c r="J98" s="56"/>
      <c r="K98" s="54"/>
      <c r="L98" s="176"/>
    </row>
  </sheetData>
  <mergeCells count="4">
    <mergeCell ref="F5:H5"/>
    <mergeCell ref="J5:L5"/>
    <mergeCell ref="F53:H53"/>
    <mergeCell ref="J53:L53"/>
  </mergeCells>
  <pageMargins left="0.8" right="0.5" top="0.5" bottom="0.6" header="0.49" footer="0.4"/>
  <pageSetup paperSize="9" scale="80" firstPageNumber="8" orientation="portrait" useFirstPageNumber="1" horizontalDpi="1200" verticalDpi="1200" r:id="rId1"/>
  <headerFooter>
    <oddFooter>&amp;R&amp;"Browallia New,Regular"&amp;13&amp;P</oddFooter>
  </headerFooter>
  <rowBreaks count="1" manualBreakCount="1">
    <brk id="4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2-4</vt:lpstr>
      <vt:lpstr>5</vt:lpstr>
      <vt:lpstr>6</vt:lpstr>
      <vt:lpstr>7</vt:lpstr>
      <vt:lpstr>8-9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PwC User</dc:creator>
  <cp:lastModifiedBy>Pinanong Ruthaiwat</cp:lastModifiedBy>
  <cp:lastPrinted>2023-05-12T07:44:44Z</cp:lastPrinted>
  <dcterms:created xsi:type="dcterms:W3CDTF">2007-05-04T07:57:47Z</dcterms:created>
  <dcterms:modified xsi:type="dcterms:W3CDTF">2023-05-12T07:44:49Z</dcterms:modified>
</cp:coreProperties>
</file>